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975" activeTab="2"/>
  </bookViews>
  <sheets>
    <sheet name="2010" sheetId="4" r:id="rId1"/>
    <sheet name="2015" sheetId="5" r:id="rId2"/>
    <sheet name="2020" sheetId="6" r:id="rId3"/>
  </sheets>
  <calcPr calcId="144525"/>
</workbook>
</file>

<file path=xl/calcChain.xml><?xml version="1.0" encoding="utf-8"?>
<calcChain xmlns="http://schemas.openxmlformats.org/spreadsheetml/2006/main">
  <c r="I8" i="6" l="1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H8" i="6"/>
  <c r="H9" i="6"/>
  <c r="I7" i="6" s="1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7" i="6"/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8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7" i="4"/>
  <c r="I109" i="5"/>
  <c r="I17" i="5"/>
  <c r="I21" i="5"/>
  <c r="I25" i="5"/>
  <c r="I29" i="5"/>
  <c r="I33" i="5"/>
  <c r="I37" i="5"/>
  <c r="I41" i="5"/>
  <c r="I45" i="5"/>
  <c r="I49" i="5"/>
  <c r="I53" i="5"/>
  <c r="I57" i="5"/>
  <c r="I61" i="5"/>
  <c r="I65" i="5"/>
  <c r="I69" i="5"/>
  <c r="I73" i="5"/>
  <c r="I77" i="5"/>
  <c r="I81" i="5"/>
  <c r="I85" i="5"/>
  <c r="I89" i="5"/>
  <c r="I93" i="5"/>
  <c r="I97" i="5"/>
  <c r="I101" i="5"/>
  <c r="I105" i="5"/>
  <c r="I113" i="5"/>
  <c r="I117" i="5"/>
  <c r="I121" i="5"/>
  <c r="I125" i="5"/>
  <c r="I129" i="5"/>
  <c r="I133" i="5"/>
  <c r="I137" i="5"/>
  <c r="I13" i="5"/>
  <c r="H13" i="5"/>
  <c r="H17" i="5"/>
  <c r="H21" i="5"/>
  <c r="H25" i="5"/>
  <c r="H29" i="5"/>
  <c r="H33" i="5"/>
  <c r="H37" i="5"/>
  <c r="H41" i="5"/>
  <c r="H45" i="5"/>
  <c r="H49" i="5"/>
  <c r="H53" i="5"/>
  <c r="H57" i="5"/>
  <c r="H61" i="5"/>
  <c r="H65" i="5"/>
  <c r="H69" i="5"/>
  <c r="H73" i="5"/>
  <c r="H77" i="5"/>
  <c r="H81" i="5"/>
  <c r="H85" i="5"/>
  <c r="H89" i="5"/>
  <c r="H93" i="5"/>
  <c r="H97" i="5"/>
  <c r="H101" i="5"/>
  <c r="H105" i="5"/>
  <c r="H109" i="5"/>
  <c r="H113" i="5"/>
  <c r="H117" i="5"/>
  <c r="H121" i="5"/>
  <c r="H125" i="5"/>
  <c r="H129" i="5"/>
  <c r="H133" i="5"/>
  <c r="H137" i="5"/>
  <c r="H9" i="5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</calcChain>
</file>

<file path=xl/sharedStrings.xml><?xml version="1.0" encoding="utf-8"?>
<sst xmlns="http://schemas.openxmlformats.org/spreadsheetml/2006/main" count="501" uniqueCount="100">
  <si>
    <t>INEGI. Tabulados de la Encuesta Intercensal 2015</t>
  </si>
  <si>
    <t>Fecha de elaboración: 24/10/2016</t>
  </si>
  <si>
    <t>Entidad federativa</t>
  </si>
  <si>
    <t>Clase de vivienda particular</t>
  </si>
  <si>
    <t>Estimador</t>
  </si>
  <si>
    <t>Viviendas particulares habitadas</t>
  </si>
  <si>
    <t>Ocupantes</t>
  </si>
  <si>
    <t>Total</t>
  </si>
  <si>
    <t>Hombres</t>
  </si>
  <si>
    <t>Mujeres</t>
  </si>
  <si>
    <t>Estados Unidos Mexicanos</t>
  </si>
  <si>
    <t>Valor</t>
  </si>
  <si>
    <t>Casa única en el terreno</t>
  </si>
  <si>
    <t>Casa que comparte terreno con otra(s)</t>
  </si>
  <si>
    <t>Casa dúplex, triple o cuádruple</t>
  </si>
  <si>
    <t>Departamento en edificio</t>
  </si>
  <si>
    <t>No especificado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</si>
  <si>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</si>
  <si>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</si>
  <si>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</si>
  <si>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</si>
  <si>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</si>
  <si>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</si>
  <si>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</si>
  <si>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</si>
  <si>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</si>
  <si>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</si>
  <si>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</si>
  <si>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</si>
  <si>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</si>
  <si>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</si>
  <si>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</si>
  <si>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</si>
  <si>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</si>
  <si>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</si>
  <si>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</si>
  <si>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</si>
  <si>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</si>
  <si>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</si>
  <si>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</si>
  <si>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</si>
  <si>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</si>
  <si>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</si>
  <si>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</si>
  <si>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</si>
  <si>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</si>
  <si>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</si>
  <si>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</si>
  <si>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</si>
  <si>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Nota: Los límites de confianza se calculan al 90 por ciento.</t>
  </si>
  <si>
    <r>
      <t>1</t>
    </r>
    <r>
      <rPr>
        <sz val="8"/>
        <color indexed="8"/>
        <rFont val="Arial Narrow"/>
        <family val="2"/>
      </rPr>
      <t>  Incluye estas clases de vivienda: cuarto en la azotea de un edificio, local no construido para habitación, vivienda móvil y refugio.</t>
    </r>
  </si>
  <si>
    <t>Porcentaje de viviendas partículares independientes</t>
  </si>
  <si>
    <t>Lugar Nacional</t>
  </si>
  <si>
    <t>FUENTE: INEGI. Censo de Población y Vivienda 2010.</t>
  </si>
  <si>
    <t>Zacatecas</t>
  </si>
  <si>
    <t>Yucatán</t>
  </si>
  <si>
    <t>Veracruz de Ignacio de la Llave</t>
  </si>
  <si>
    <t>Tlaxcala</t>
  </si>
  <si>
    <t>Tamaulipas</t>
  </si>
  <si>
    <t>Tabasco</t>
  </si>
  <si>
    <t>Sonora</t>
  </si>
  <si>
    <t>Sinaloa</t>
  </si>
  <si>
    <t>San Luis Potosí</t>
  </si>
  <si>
    <t>Quintana Roo</t>
  </si>
  <si>
    <t>Querétaro</t>
  </si>
  <si>
    <t>Puebla</t>
  </si>
  <si>
    <t>Oaxaca</t>
  </si>
  <si>
    <t>Nuevo León</t>
  </si>
  <si>
    <t>Nayarit</t>
  </si>
  <si>
    <t>Morelos</t>
  </si>
  <si>
    <t>Michoacán de Ocampo</t>
  </si>
  <si>
    <t>México</t>
  </si>
  <si>
    <t>Jalisco</t>
  </si>
  <si>
    <t>Hidalgo</t>
  </si>
  <si>
    <t>Guerrero</t>
  </si>
  <si>
    <t>Guanajuato</t>
  </si>
  <si>
    <t>Durango</t>
  </si>
  <si>
    <t>Distrito Federal</t>
  </si>
  <si>
    <t>Chihuahua</t>
  </si>
  <si>
    <t>Chiapas</t>
  </si>
  <si>
    <t>Colima</t>
  </si>
  <si>
    <t>Coahuila de Zaragoza</t>
  </si>
  <si>
    <t>Campeche</t>
  </si>
  <si>
    <t>Baja California Sur</t>
  </si>
  <si>
    <t>Baja California</t>
  </si>
  <si>
    <t>Aguascalientes</t>
  </si>
  <si>
    <t>Vivienda en cuarto de azotea</t>
  </si>
  <si>
    <t>Vivienda en vecindad</t>
  </si>
  <si>
    <t>Casa independiente</t>
  </si>
  <si>
    <t>Entidad Federativa</t>
  </si>
  <si>
    <t>Nacional</t>
  </si>
  <si>
    <t>https://www.gob.mx/cms/uploads/attachment/file/159050/07_Anexo_C.pdf</t>
  </si>
  <si>
    <t>FUENTE: INEGI. Censo de Población y Vivienda 2020. Cuestionario Básico.</t>
  </si>
  <si>
    <t>Ciudad de México</t>
  </si>
  <si>
    <t/>
  </si>
  <si>
    <t>Casa dúplex</t>
  </si>
  <si>
    <t>Total de viviendas particulares habitadas</t>
  </si>
  <si>
    <t>Total de viviendas particulares habitadas independientes</t>
  </si>
  <si>
    <t>Porcentaje de viviendas particulares independientes</t>
  </si>
  <si>
    <t>Lugar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</si>
</sst>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,##0.00"/>
    <numFmt numFmtId="165" formatCode="##,##0"/>
    <numFmt numFmtId="166" formatCode="##"/>
  </numFmts>
  <fonts count="21">
    <font>
      <sz val="11"/>
      <color theme="1"/>
      <name val="Calibri"/>
      <family val="2"/>
      <scheme val="minor"/>
    </font>
    <font>
      <sz val="11"/>
      <color rgb="FF003361"/>
      <name val="Arial"/>
      <family val="2"/>
    </font>
    <font>
      <sz val="10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rgb="FF003361"/>
      <name val="Arial"/>
      <family val="2"/>
    </font>
    <font>
      <b/>
      <sz val="10"/>
      <color rgb="FF000000"/>
      <name val="Arial Narrow"/>
      <family val="2"/>
    </font>
    <font>
      <sz val="8"/>
      <color rgb="FF000000"/>
      <name val="Arial Narrow"/>
      <family val="2"/>
    </font>
    <font>
      <b/>
      <sz val="24"/>
      <color rgb="FF000000"/>
      <name val="Arial Narrow"/>
      <family val="2"/>
    </font>
    <font>
      <vertAlign val="superscript"/>
      <sz val="8"/>
      <color rgb="FF000000"/>
      <name val="Arial Narrow"/>
      <family val="2"/>
    </font>
    <font>
      <sz val="8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name val="Calibri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rgb="FFFFFFFF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/>
      <top style="thin">
        <color rgb="FF808080"/>
      </top>
      <bottom/>
      <diagonal/>
    </border>
    <border>
      <left style="thin">
        <color indexed="9"/>
      </left>
      <right style="thin">
        <color indexed="9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E0E0E0"/>
      </bottom>
      <diagonal/>
    </border>
    <border>
      <left/>
      <right style="thin">
        <color indexed="9"/>
      </right>
      <top style="thin">
        <color rgb="FF808080"/>
      </top>
      <bottom style="thin">
        <color rgb="FFE0E0E0"/>
      </bottom>
      <diagonal/>
    </border>
    <border>
      <left style="thin">
        <color indexed="9"/>
      </left>
      <right/>
      <top/>
      <bottom style="thin">
        <color rgb="FFE0E0E0"/>
      </bottom>
      <diagonal/>
    </border>
    <border>
      <left style="thin">
        <color indexed="9"/>
      </left>
      <right style="thin">
        <color indexed="9"/>
      </right>
      <top/>
      <bottom style="thin">
        <color rgb="FFE0E0E0"/>
      </bottom>
      <diagonal/>
    </border>
    <border>
      <left/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indexed="9"/>
      </right>
      <top style="thin">
        <color rgb="FFE0E0E0"/>
      </top>
      <bottom style="thin">
        <color rgb="FFE0E0E0"/>
      </bottom>
      <diagonal/>
    </border>
    <border>
      <left/>
      <right/>
      <top style="thin">
        <color rgb="FF808080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</cellStyleXfs>
  <cellXfs count="67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4" fillId="2" borderId="0" xfId="1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0" fillId="3" borderId="0" xfId="0" applyFill="1"/>
    <xf numFmtId="10" fontId="0" fillId="3" borderId="0" xfId="2" applyNumberFormat="1" applyFont="1" applyFill="1"/>
    <xf numFmtId="0" fontId="3" fillId="0" borderId="0" xfId="1"/>
    <xf numFmtId="0" fontId="12" fillId="3" borderId="0" xfId="3" applyNumberFormat="1" applyFont="1" applyFill="1" applyProtection="1"/>
    <xf numFmtId="166" fontId="12" fillId="3" borderId="0" xfId="3" applyNumberFormat="1" applyFont="1" applyFill="1" applyAlignment="1" applyProtection="1">
      <alignment horizontal="left" vertical="top"/>
    </xf>
    <xf numFmtId="0" fontId="13" fillId="0" borderId="0" xfId="0" applyFont="1"/>
    <xf numFmtId="166" fontId="14" fillId="3" borderId="0" xfId="3" applyNumberFormat="1" applyFont="1" applyFill="1" applyAlignment="1" applyProtection="1">
      <alignment horizontal="left" vertical="top"/>
    </xf>
    <xf numFmtId="0" fontId="14" fillId="3" borderId="0" xfId="3" applyNumberFormat="1" applyFont="1" applyFill="1" applyProtection="1"/>
    <xf numFmtId="0" fontId="15" fillId="4" borderId="0" xfId="3" applyNumberFormat="1" applyFont="1" applyFill="1" applyProtection="1"/>
    <xf numFmtId="166" fontId="15" fillId="4" borderId="0" xfId="3" applyNumberFormat="1" applyFont="1" applyFill="1" applyAlignment="1" applyProtection="1">
      <alignment horizontal="left" vertical="center"/>
    </xf>
    <xf numFmtId="166" fontId="15" fillId="4" borderId="0" xfId="3" applyNumberFormat="1" applyFont="1" applyFill="1" applyAlignment="1" applyProtection="1">
      <alignment horizontal="center" vertical="center" wrapText="1"/>
    </xf>
    <xf numFmtId="166" fontId="16" fillId="3" borderId="0" xfId="3" applyNumberFormat="1" applyFont="1" applyFill="1" applyAlignment="1" applyProtection="1">
      <alignment horizontal="left" vertical="top"/>
    </xf>
    <xf numFmtId="3" fontId="16" fillId="3" borderId="0" xfId="3" applyNumberFormat="1" applyFont="1" applyFill="1" applyAlignment="1" applyProtection="1">
      <alignment horizontal="right" vertical="top"/>
    </xf>
    <xf numFmtId="0" fontId="16" fillId="3" borderId="0" xfId="3" applyNumberFormat="1" applyFont="1" applyFill="1" applyAlignment="1" applyProtection="1">
      <alignment horizontal="left"/>
    </xf>
    <xf numFmtId="3" fontId="16" fillId="3" borderId="0" xfId="3" applyNumberFormat="1" applyFont="1" applyFill="1" applyAlignment="1" applyProtection="1">
      <alignment horizontal="right"/>
    </xf>
    <xf numFmtId="0" fontId="16" fillId="3" borderId="0" xfId="3" applyNumberFormat="1" applyFont="1" applyFill="1" applyProtection="1"/>
    <xf numFmtId="2" fontId="16" fillId="3" borderId="0" xfId="3" applyNumberFormat="1" applyFont="1" applyFill="1" applyProtection="1"/>
    <xf numFmtId="0" fontId="17" fillId="5" borderId="0" xfId="3" applyNumberFormat="1" applyFont="1" applyFill="1" applyAlignment="1" applyProtection="1">
      <alignment horizontal="left"/>
    </xf>
    <xf numFmtId="166" fontId="17" fillId="5" borderId="0" xfId="3" applyNumberFormat="1" applyFont="1" applyFill="1" applyAlignment="1" applyProtection="1">
      <alignment horizontal="left" vertical="top"/>
    </xf>
    <xf numFmtId="3" fontId="17" fillId="5" borderId="0" xfId="3" applyNumberFormat="1" applyFont="1" applyFill="1" applyAlignment="1" applyProtection="1">
      <alignment horizontal="right" vertical="top"/>
    </xf>
    <xf numFmtId="3" fontId="17" fillId="5" borderId="0" xfId="3" applyNumberFormat="1" applyFont="1" applyFill="1" applyAlignment="1" applyProtection="1">
      <alignment horizontal="right"/>
    </xf>
    <xf numFmtId="2" fontId="17" fillId="5" borderId="0" xfId="3" applyNumberFormat="1" applyFont="1" applyFill="1" applyProtection="1"/>
    <xf numFmtId="0" fontId="17" fillId="5" borderId="0" xfId="3" applyNumberFormat="1" applyFont="1" applyFill="1" applyProtection="1"/>
    <xf numFmtId="0" fontId="18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9" fillId="3" borderId="0" xfId="0" applyFont="1" applyFill="1"/>
    <xf numFmtId="10" fontId="19" fillId="3" borderId="0" xfId="2" applyNumberFormat="1" applyFont="1" applyFill="1"/>
    <xf numFmtId="164" fontId="20" fillId="3" borderId="0" xfId="0" applyNumberFormat="1" applyFont="1" applyFill="1" applyAlignment="1">
      <alignment horizontal="left" vertical="top" wrapText="1"/>
    </xf>
    <xf numFmtId="165" fontId="20" fillId="3" borderId="0" xfId="0" applyNumberFormat="1" applyFont="1" applyFill="1" applyAlignment="1">
      <alignment horizontal="right" vertical="top" wrapText="1"/>
    </xf>
    <xf numFmtId="164" fontId="20" fillId="3" borderId="0" xfId="0" applyNumberFormat="1" applyFont="1" applyFill="1" applyAlignment="1">
      <alignment horizontal="right" vertical="top" wrapText="1"/>
    </xf>
    <xf numFmtId="10" fontId="20" fillId="3" borderId="0" xfId="2" applyNumberFormat="1" applyFont="1" applyFill="1" applyAlignment="1">
      <alignment horizontal="right" vertical="top" wrapText="1"/>
    </xf>
    <xf numFmtId="164" fontId="20" fillId="3" borderId="0" xfId="0" applyNumberFormat="1" applyFont="1" applyFill="1" applyAlignment="1">
      <alignment horizontal="center" vertical="top" wrapText="1"/>
    </xf>
    <xf numFmtId="164" fontId="17" fillId="5" borderId="0" xfId="0" applyNumberFormat="1" applyFont="1" applyFill="1" applyAlignment="1">
      <alignment horizontal="left" vertical="top" wrapText="1"/>
    </xf>
    <xf numFmtId="165" fontId="17" fillId="5" borderId="0" xfId="0" applyNumberFormat="1" applyFont="1" applyFill="1" applyAlignment="1">
      <alignment horizontal="right" vertical="top" wrapText="1"/>
    </xf>
    <xf numFmtId="164" fontId="17" fillId="5" borderId="0" xfId="0" applyNumberFormat="1" applyFont="1" applyFill="1" applyAlignment="1">
      <alignment horizontal="right" vertical="top" wrapText="1"/>
    </xf>
    <xf numFmtId="10" fontId="17" fillId="5" borderId="0" xfId="2" applyNumberFormat="1" applyFont="1" applyFill="1" applyAlignment="1">
      <alignment horizontal="right" vertical="top"/>
    </xf>
    <xf numFmtId="0" fontId="17" fillId="5" borderId="0" xfId="0" applyFont="1" applyFill="1" applyAlignment="1">
      <alignment horizontal="right" vertical="top"/>
    </xf>
    <xf numFmtId="0" fontId="15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3" fontId="19" fillId="0" borderId="0" xfId="0" applyNumberFormat="1" applyFont="1" applyAlignment="1">
      <alignment wrapText="1"/>
    </xf>
    <xf numFmtId="10" fontId="19" fillId="0" borderId="0" xfId="2" applyNumberFormat="1" applyFont="1"/>
    <xf numFmtId="0" fontId="19" fillId="0" borderId="0" xfId="0" applyFont="1"/>
    <xf numFmtId="0" fontId="19" fillId="0" borderId="0" xfId="0" applyFont="1" applyAlignment="1">
      <alignment wrapText="1"/>
    </xf>
    <xf numFmtId="0" fontId="17" fillId="5" borderId="0" xfId="0" applyFont="1" applyFill="1" applyAlignment="1">
      <alignment wrapText="1"/>
    </xf>
    <xf numFmtId="3" fontId="17" fillId="5" borderId="0" xfId="0" applyNumberFormat="1" applyFont="1" applyFill="1" applyAlignment="1">
      <alignment wrapText="1"/>
    </xf>
    <xf numFmtId="10" fontId="17" fillId="5" borderId="0" xfId="2" applyNumberFormat="1" applyFont="1" applyFill="1"/>
    <xf numFmtId="0" fontId="17" fillId="5" borderId="0" xfId="0" applyFont="1" applyFill="1"/>
  </cellXfs>
  <cellStyles count="4">
    <cellStyle name="Hipervínculo" xfId="1" builtinId="8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colors>
    <mruColors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0</xdr:rowOff>
    </xdr:from>
    <xdr:to>
      <xdr:col>2</xdr:col>
      <xdr:colOff>152112</xdr:colOff>
      <xdr:row>2</xdr:row>
      <xdr:rowOff>104700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90500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180975</xdr:rowOff>
    </xdr:from>
    <xdr:to>
      <xdr:col>1</xdr:col>
      <xdr:colOff>37812</xdr:colOff>
      <xdr:row>2</xdr:row>
      <xdr:rowOff>95175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80975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171450</xdr:rowOff>
    </xdr:from>
    <xdr:to>
      <xdr:col>1</xdr:col>
      <xdr:colOff>1857087</xdr:colOff>
      <xdr:row>2</xdr:row>
      <xdr:rowOff>85650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71450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cms/uploads/attachment/file/159050/07_Anexo_C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3"/>
  <sheetViews>
    <sheetView showGridLines="0" workbookViewId="0">
      <selection activeCell="D35" sqref="D35"/>
    </sheetView>
  </sheetViews>
  <sheetFormatPr baseColWidth="10" defaultRowHeight="15"/>
  <cols>
    <col min="1" max="1" width="2.7109375" customWidth="1"/>
    <col min="2" max="2" width="28.28515625" bestFit="1" customWidth="1"/>
    <col min="3" max="3" width="10.140625" customWidth="1"/>
    <col min="4" max="4" width="18.85546875" bestFit="1" customWidth="1"/>
    <col min="5" max="5" width="24" bestFit="1" customWidth="1"/>
    <col min="6" max="6" width="20.140625" bestFit="1" customWidth="1"/>
    <col min="7" max="7" width="27" bestFit="1" customWidth="1"/>
    <col min="8" max="8" width="15.140625" bestFit="1" customWidth="1"/>
    <col min="9" max="9" width="16.7109375" customWidth="1"/>
  </cols>
  <sheetData>
    <row r="4" spans="1:10">
      <c r="A4" s="15" t="s">
        <v>98</v>
      </c>
    </row>
    <row r="6" spans="1:10" ht="62.25" customHeight="1">
      <c r="A6" s="56" t="s">
        <v>89</v>
      </c>
      <c r="B6" s="56"/>
      <c r="C6" s="57" t="s">
        <v>7</v>
      </c>
      <c r="D6" s="57" t="s">
        <v>88</v>
      </c>
      <c r="E6" s="57" t="s">
        <v>15</v>
      </c>
      <c r="F6" s="57" t="s">
        <v>87</v>
      </c>
      <c r="G6" s="57" t="s">
        <v>86</v>
      </c>
      <c r="H6" s="57" t="s">
        <v>16</v>
      </c>
      <c r="I6" s="57" t="s">
        <v>51</v>
      </c>
      <c r="J6" s="57" t="s">
        <v>52</v>
      </c>
    </row>
    <row r="7" spans="1:10">
      <c r="A7" s="58"/>
      <c r="B7" s="58" t="s">
        <v>90</v>
      </c>
      <c r="C7" s="59">
        <v>28138556</v>
      </c>
      <c r="D7" s="59">
        <v>25923061</v>
      </c>
      <c r="E7" s="59">
        <v>1472553</v>
      </c>
      <c r="F7" s="59">
        <v>547676</v>
      </c>
      <c r="G7" s="59">
        <v>16505</v>
      </c>
      <c r="H7" s="59">
        <v>178761</v>
      </c>
      <c r="I7" s="60">
        <f>D7/C7</f>
        <v>0.92126479411381312</v>
      </c>
      <c r="J7" s="61"/>
    </row>
    <row r="8" spans="1:10" ht="15" customHeight="1">
      <c r="A8" s="62" t="str">
        <f>CONCATENATE(0,1)</f>
        <v>01</v>
      </c>
      <c r="B8" s="62" t="s">
        <v>85</v>
      </c>
      <c r="C8" s="59">
        <v>289444</v>
      </c>
      <c r="D8" s="59">
        <v>275881</v>
      </c>
      <c r="E8" s="59">
        <v>11375</v>
      </c>
      <c r="F8" s="59">
        <v>1028</v>
      </c>
      <c r="G8" s="62">
        <v>77</v>
      </c>
      <c r="H8" s="59">
        <v>1083</v>
      </c>
      <c r="I8" s="60">
        <f t="shared" ref="I8:I39" si="0">D8/C8</f>
        <v>0.95314119484252569</v>
      </c>
      <c r="J8" s="61">
        <f>_xlfn.RANK.EQ(I8,I$8:I$39,0)</f>
        <v>23</v>
      </c>
    </row>
    <row r="9" spans="1:10" ht="15" customHeight="1">
      <c r="A9" s="62" t="str">
        <f>CONCATENATE(0,2)</f>
        <v>02</v>
      </c>
      <c r="B9" s="62" t="s">
        <v>84</v>
      </c>
      <c r="C9" s="59">
        <v>853254</v>
      </c>
      <c r="D9" s="59">
        <v>784619</v>
      </c>
      <c r="E9" s="59">
        <v>41403</v>
      </c>
      <c r="F9" s="59">
        <v>22135</v>
      </c>
      <c r="G9" s="62">
        <v>140</v>
      </c>
      <c r="H9" s="59">
        <v>4957</v>
      </c>
      <c r="I9" s="60">
        <f t="shared" si="0"/>
        <v>0.91956088105066014</v>
      </c>
      <c r="J9" s="61">
        <f t="shared" ref="J9:J39" si="1">_xlfn.RANK.EQ(I9,I$8:I$39,0)</f>
        <v>27</v>
      </c>
    </row>
    <row r="10" spans="1:10" ht="15" customHeight="1">
      <c r="A10" s="62" t="str">
        <f>CONCATENATE(0,3)</f>
        <v>03</v>
      </c>
      <c r="B10" s="62" t="s">
        <v>83</v>
      </c>
      <c r="C10" s="59">
        <v>174441</v>
      </c>
      <c r="D10" s="59">
        <v>165368</v>
      </c>
      <c r="E10" s="59">
        <v>5200</v>
      </c>
      <c r="F10" s="59">
        <v>2740</v>
      </c>
      <c r="G10" s="62">
        <v>80</v>
      </c>
      <c r="H10" s="59">
        <v>1053</v>
      </c>
      <c r="I10" s="60">
        <f t="shared" si="0"/>
        <v>0.94798814498885009</v>
      </c>
      <c r="J10" s="61">
        <f t="shared" si="1"/>
        <v>24</v>
      </c>
    </row>
    <row r="11" spans="1:10" ht="15" customHeight="1">
      <c r="A11" s="62" t="str">
        <f>CONCATENATE(0,4)</f>
        <v>04</v>
      </c>
      <c r="B11" s="62" t="s">
        <v>82</v>
      </c>
      <c r="C11" s="59">
        <v>211555</v>
      </c>
      <c r="D11" s="59">
        <v>208548</v>
      </c>
      <c r="E11" s="62">
        <v>828</v>
      </c>
      <c r="F11" s="59">
        <v>1098</v>
      </c>
      <c r="G11" s="62">
        <v>27</v>
      </c>
      <c r="H11" s="59">
        <v>1054</v>
      </c>
      <c r="I11" s="60">
        <f t="shared" si="0"/>
        <v>0.98578620216964852</v>
      </c>
      <c r="J11" s="61">
        <f t="shared" si="1"/>
        <v>4</v>
      </c>
    </row>
    <row r="12" spans="1:10" ht="15" customHeight="1">
      <c r="A12" s="62" t="str">
        <f>CONCATENATE(0,5)</f>
        <v>05</v>
      </c>
      <c r="B12" s="62" t="s">
        <v>81</v>
      </c>
      <c r="C12" s="59">
        <v>714967</v>
      </c>
      <c r="D12" s="59">
        <v>706619</v>
      </c>
      <c r="E12" s="59">
        <v>2468</v>
      </c>
      <c r="F12" s="59">
        <v>1658</v>
      </c>
      <c r="G12" s="62">
        <v>161</v>
      </c>
      <c r="H12" s="59">
        <v>4061</v>
      </c>
      <c r="I12" s="60">
        <f t="shared" si="0"/>
        <v>0.98832393662924301</v>
      </c>
      <c r="J12" s="61">
        <f t="shared" si="1"/>
        <v>2</v>
      </c>
    </row>
    <row r="13" spans="1:10" ht="15" customHeight="1">
      <c r="A13" s="62" t="str">
        <f>CONCATENATE(0,6)</f>
        <v>06</v>
      </c>
      <c r="B13" s="62" t="s">
        <v>80</v>
      </c>
      <c r="C13" s="59">
        <v>177672</v>
      </c>
      <c r="D13" s="59">
        <v>172756</v>
      </c>
      <c r="E13" s="59">
        <v>1966</v>
      </c>
      <c r="F13" s="59">
        <v>2004</v>
      </c>
      <c r="G13" s="62">
        <v>54</v>
      </c>
      <c r="H13" s="62">
        <v>892</v>
      </c>
      <c r="I13" s="60">
        <f t="shared" si="0"/>
        <v>0.97233103696699541</v>
      </c>
      <c r="J13" s="61">
        <f t="shared" si="1"/>
        <v>11</v>
      </c>
    </row>
    <row r="14" spans="1:10" ht="15" customHeight="1">
      <c r="A14" s="62" t="str">
        <f>CONCATENATE(0,7)</f>
        <v>07</v>
      </c>
      <c r="B14" s="62" t="s">
        <v>79</v>
      </c>
      <c r="C14" s="59">
        <v>1072239</v>
      </c>
      <c r="D14" s="59">
        <v>1044143</v>
      </c>
      <c r="E14" s="59">
        <v>8869</v>
      </c>
      <c r="F14" s="59">
        <v>14310</v>
      </c>
      <c r="G14" s="62">
        <v>275</v>
      </c>
      <c r="H14" s="59">
        <v>4642</v>
      </c>
      <c r="I14" s="60">
        <f t="shared" si="0"/>
        <v>0.97379688670156561</v>
      </c>
      <c r="J14" s="61">
        <f t="shared" si="1"/>
        <v>9</v>
      </c>
    </row>
    <row r="15" spans="1:10" ht="15" customHeight="1">
      <c r="A15" s="62" t="str">
        <f>CONCATENATE(0,8)</f>
        <v>08</v>
      </c>
      <c r="B15" s="62" t="s">
        <v>78</v>
      </c>
      <c r="C15" s="59">
        <v>910198</v>
      </c>
      <c r="D15" s="59">
        <v>892936</v>
      </c>
      <c r="E15" s="59">
        <v>4952</v>
      </c>
      <c r="F15" s="59">
        <v>5593</v>
      </c>
      <c r="G15" s="62">
        <v>161</v>
      </c>
      <c r="H15" s="59">
        <v>6556</v>
      </c>
      <c r="I15" s="60">
        <f t="shared" si="0"/>
        <v>0.9810348957040117</v>
      </c>
      <c r="J15" s="61">
        <f t="shared" si="1"/>
        <v>6</v>
      </c>
    </row>
    <row r="16" spans="1:10" ht="15" customHeight="1">
      <c r="A16" s="62" t="str">
        <f>CONCATENATE(0,9)</f>
        <v>09</v>
      </c>
      <c r="B16" s="62" t="s">
        <v>77</v>
      </c>
      <c r="C16" s="59">
        <v>2386605</v>
      </c>
      <c r="D16" s="59">
        <v>1517082</v>
      </c>
      <c r="E16" s="59">
        <v>704789</v>
      </c>
      <c r="F16" s="59">
        <v>139528</v>
      </c>
      <c r="G16" s="59">
        <v>7583</v>
      </c>
      <c r="H16" s="59">
        <v>17623</v>
      </c>
      <c r="I16" s="60">
        <f t="shared" si="0"/>
        <v>0.63566530699466395</v>
      </c>
      <c r="J16" s="61">
        <f t="shared" si="1"/>
        <v>32</v>
      </c>
    </row>
    <row r="17" spans="1:10" ht="15" customHeight="1">
      <c r="A17" s="62" t="str">
        <f>CONCATENATE(10, )</f>
        <v>10</v>
      </c>
      <c r="B17" s="62" t="s">
        <v>76</v>
      </c>
      <c r="C17" s="59">
        <v>398342</v>
      </c>
      <c r="D17" s="59">
        <v>392967</v>
      </c>
      <c r="E17" s="59">
        <v>1016</v>
      </c>
      <c r="F17" s="62">
        <v>873</v>
      </c>
      <c r="G17" s="62">
        <v>48</v>
      </c>
      <c r="H17" s="59">
        <v>3438</v>
      </c>
      <c r="I17" s="60">
        <f t="shared" si="0"/>
        <v>0.98650656973153728</v>
      </c>
      <c r="J17" s="61">
        <f t="shared" si="1"/>
        <v>3</v>
      </c>
    </row>
    <row r="18" spans="1:10" ht="15" customHeight="1">
      <c r="A18" s="62" t="str">
        <f>CONCATENATE(11, )</f>
        <v>11</v>
      </c>
      <c r="B18" s="62" t="s">
        <v>75</v>
      </c>
      <c r="C18" s="59">
        <v>1266235</v>
      </c>
      <c r="D18" s="59">
        <v>1227222</v>
      </c>
      <c r="E18" s="59">
        <v>26586</v>
      </c>
      <c r="F18" s="59">
        <v>5823</v>
      </c>
      <c r="G18" s="62">
        <v>203</v>
      </c>
      <c r="H18" s="59">
        <v>6401</v>
      </c>
      <c r="I18" s="60">
        <f t="shared" si="0"/>
        <v>0.96918976335356388</v>
      </c>
      <c r="J18" s="61">
        <f t="shared" si="1"/>
        <v>13</v>
      </c>
    </row>
    <row r="19" spans="1:10" ht="15" customHeight="1">
      <c r="A19" s="62" t="str">
        <f>CONCATENATE(12, )</f>
        <v>12</v>
      </c>
      <c r="B19" s="62" t="s">
        <v>74</v>
      </c>
      <c r="C19" s="59">
        <v>804801</v>
      </c>
      <c r="D19" s="59">
        <v>760831</v>
      </c>
      <c r="E19" s="59">
        <v>27292</v>
      </c>
      <c r="F19" s="59">
        <v>11147</v>
      </c>
      <c r="G19" s="62">
        <v>585</v>
      </c>
      <c r="H19" s="59">
        <v>4946</v>
      </c>
      <c r="I19" s="60">
        <f t="shared" si="0"/>
        <v>0.94536537603705761</v>
      </c>
      <c r="J19" s="61">
        <f t="shared" si="1"/>
        <v>25</v>
      </c>
    </row>
    <row r="20" spans="1:10" ht="15" customHeight="1">
      <c r="A20" s="62" t="str">
        <f>CONCATENATE(13, )</f>
        <v>13</v>
      </c>
      <c r="B20" s="62" t="s">
        <v>73</v>
      </c>
      <c r="C20" s="59">
        <v>662341</v>
      </c>
      <c r="D20" s="59">
        <v>639908</v>
      </c>
      <c r="E20" s="59">
        <v>9422</v>
      </c>
      <c r="F20" s="59">
        <v>9022</v>
      </c>
      <c r="G20" s="62">
        <v>262</v>
      </c>
      <c r="H20" s="59">
        <v>3727</v>
      </c>
      <c r="I20" s="60">
        <f t="shared" si="0"/>
        <v>0.96613073930196081</v>
      </c>
      <c r="J20" s="61">
        <f t="shared" si="1"/>
        <v>16</v>
      </c>
    </row>
    <row r="21" spans="1:10" ht="15" customHeight="1">
      <c r="A21" s="62" t="str">
        <f>CONCATENATE(14, )</f>
        <v>14</v>
      </c>
      <c r="B21" s="62" t="s">
        <v>72</v>
      </c>
      <c r="C21" s="59">
        <v>1801306</v>
      </c>
      <c r="D21" s="59">
        <v>1656378</v>
      </c>
      <c r="E21" s="59">
        <v>109226</v>
      </c>
      <c r="F21" s="59">
        <v>22685</v>
      </c>
      <c r="G21" s="62">
        <v>819</v>
      </c>
      <c r="H21" s="59">
        <v>12198</v>
      </c>
      <c r="I21" s="60">
        <f t="shared" si="0"/>
        <v>0.9195428205979439</v>
      </c>
      <c r="J21" s="61">
        <f t="shared" si="1"/>
        <v>28</v>
      </c>
    </row>
    <row r="22" spans="1:10" ht="15" customHeight="1">
      <c r="A22" s="62" t="str">
        <f>CONCATENATE(15, )</f>
        <v>15</v>
      </c>
      <c r="B22" s="62" t="s">
        <v>71</v>
      </c>
      <c r="C22" s="59">
        <v>3687193</v>
      </c>
      <c r="D22" s="59">
        <v>3315883</v>
      </c>
      <c r="E22" s="59">
        <v>218940</v>
      </c>
      <c r="F22" s="59">
        <v>123147</v>
      </c>
      <c r="G22" s="59">
        <v>1749</v>
      </c>
      <c r="H22" s="59">
        <v>27474</v>
      </c>
      <c r="I22" s="60">
        <f t="shared" si="0"/>
        <v>0.89929737879194283</v>
      </c>
      <c r="J22" s="61">
        <f t="shared" si="1"/>
        <v>30</v>
      </c>
    </row>
    <row r="23" spans="1:10" ht="15" customHeight="1">
      <c r="A23" s="62" t="str">
        <f>CONCATENATE(16, )</f>
        <v>16</v>
      </c>
      <c r="B23" s="62" t="s">
        <v>70</v>
      </c>
      <c r="C23" s="59">
        <v>1066061</v>
      </c>
      <c r="D23" s="59">
        <v>1040880</v>
      </c>
      <c r="E23" s="59">
        <v>13185</v>
      </c>
      <c r="F23" s="59">
        <v>6112</v>
      </c>
      <c r="G23" s="62">
        <v>229</v>
      </c>
      <c r="H23" s="59">
        <v>5655</v>
      </c>
      <c r="I23" s="60">
        <f t="shared" si="0"/>
        <v>0.97637940042830573</v>
      </c>
      <c r="J23" s="61">
        <f t="shared" si="1"/>
        <v>8</v>
      </c>
    </row>
    <row r="24" spans="1:10" ht="15" customHeight="1">
      <c r="A24" s="62" t="str">
        <f>CONCATENATE(17, )</f>
        <v>17</v>
      </c>
      <c r="B24" s="62" t="s">
        <v>69</v>
      </c>
      <c r="C24" s="59">
        <v>460370</v>
      </c>
      <c r="D24" s="59">
        <v>429629</v>
      </c>
      <c r="E24" s="59">
        <v>17523</v>
      </c>
      <c r="F24" s="59">
        <v>9637</v>
      </c>
      <c r="G24" s="62">
        <v>199</v>
      </c>
      <c r="H24" s="59">
        <v>3382</v>
      </c>
      <c r="I24" s="60">
        <f t="shared" si="0"/>
        <v>0.93322544909529292</v>
      </c>
      <c r="J24" s="61">
        <f t="shared" si="1"/>
        <v>26</v>
      </c>
    </row>
    <row r="25" spans="1:10" ht="15" customHeight="1">
      <c r="A25" s="62" t="str">
        <f>CONCATENATE(18, )</f>
        <v>18</v>
      </c>
      <c r="B25" s="62" t="s">
        <v>68</v>
      </c>
      <c r="C25" s="59">
        <v>288522</v>
      </c>
      <c r="D25" s="59">
        <v>280817</v>
      </c>
      <c r="E25" s="59">
        <v>4397</v>
      </c>
      <c r="F25" s="59">
        <v>2084</v>
      </c>
      <c r="G25" s="62">
        <v>80</v>
      </c>
      <c r="H25" s="59">
        <v>1144</v>
      </c>
      <c r="I25" s="60">
        <f t="shared" si="0"/>
        <v>0.97329493071585527</v>
      </c>
      <c r="J25" s="61">
        <f t="shared" si="1"/>
        <v>10</v>
      </c>
    </row>
    <row r="26" spans="1:10" ht="15" customHeight="1">
      <c r="A26" s="62" t="str">
        <f>CONCATENATE(19, )</f>
        <v>19</v>
      </c>
      <c r="B26" s="62" t="s">
        <v>67</v>
      </c>
      <c r="C26" s="59">
        <v>1190804</v>
      </c>
      <c r="D26" s="59">
        <v>1153659</v>
      </c>
      <c r="E26" s="59">
        <v>20351</v>
      </c>
      <c r="F26" s="59">
        <v>7638</v>
      </c>
      <c r="G26" s="62">
        <v>350</v>
      </c>
      <c r="H26" s="59">
        <v>8806</v>
      </c>
      <c r="I26" s="60">
        <f t="shared" si="0"/>
        <v>0.9688067893624811</v>
      </c>
      <c r="J26" s="61">
        <f t="shared" si="1"/>
        <v>14</v>
      </c>
    </row>
    <row r="27" spans="1:10" ht="15" customHeight="1">
      <c r="A27" s="62" t="str">
        <f>CONCATENATE(20, )</f>
        <v>20</v>
      </c>
      <c r="B27" s="62" t="s">
        <v>66</v>
      </c>
      <c r="C27" s="59">
        <v>934055</v>
      </c>
      <c r="D27" s="59">
        <v>907817</v>
      </c>
      <c r="E27" s="59">
        <v>5700</v>
      </c>
      <c r="F27" s="59">
        <v>14929</v>
      </c>
      <c r="G27" s="62">
        <v>316</v>
      </c>
      <c r="H27" s="59">
        <v>5293</v>
      </c>
      <c r="I27" s="60">
        <f t="shared" si="0"/>
        <v>0.9719095770591667</v>
      </c>
      <c r="J27" s="61">
        <f t="shared" si="1"/>
        <v>12</v>
      </c>
    </row>
    <row r="28" spans="1:10" ht="15" customHeight="1">
      <c r="A28" s="62" t="str">
        <f>CONCATENATE(21, )</f>
        <v>21</v>
      </c>
      <c r="B28" s="62" t="s">
        <v>65</v>
      </c>
      <c r="C28" s="59">
        <v>1373171</v>
      </c>
      <c r="D28" s="59">
        <v>1244647</v>
      </c>
      <c r="E28" s="59">
        <v>75910</v>
      </c>
      <c r="F28" s="59">
        <v>43096</v>
      </c>
      <c r="G28" s="62">
        <v>728</v>
      </c>
      <c r="H28" s="59">
        <v>8790</v>
      </c>
      <c r="I28" s="60">
        <f t="shared" si="0"/>
        <v>0.90640349963697164</v>
      </c>
      <c r="J28" s="61">
        <f t="shared" si="1"/>
        <v>29</v>
      </c>
    </row>
    <row r="29" spans="1:10" ht="15" customHeight="1">
      <c r="A29" s="62" t="str">
        <f>CONCATENATE(22, )</f>
        <v>22</v>
      </c>
      <c r="B29" s="62" t="s">
        <v>64</v>
      </c>
      <c r="C29" s="59">
        <v>449923</v>
      </c>
      <c r="D29" s="59">
        <v>433792</v>
      </c>
      <c r="E29" s="59">
        <v>8020</v>
      </c>
      <c r="F29" s="59">
        <v>5838</v>
      </c>
      <c r="G29" s="62">
        <v>115</v>
      </c>
      <c r="H29" s="59">
        <v>2158</v>
      </c>
      <c r="I29" s="60">
        <f t="shared" si="0"/>
        <v>0.9641471985206358</v>
      </c>
      <c r="J29" s="61">
        <f t="shared" si="1"/>
        <v>17</v>
      </c>
    </row>
    <row r="30" spans="1:10" ht="15" customHeight="1">
      <c r="A30" s="62" t="str">
        <f>CONCATENATE(23, )</f>
        <v>23</v>
      </c>
      <c r="B30" s="62" t="s">
        <v>63</v>
      </c>
      <c r="C30" s="59">
        <v>362762</v>
      </c>
      <c r="D30" s="59">
        <v>310352</v>
      </c>
      <c r="E30" s="59">
        <v>22742</v>
      </c>
      <c r="F30" s="59">
        <v>26327</v>
      </c>
      <c r="G30" s="62">
        <v>257</v>
      </c>
      <c r="H30" s="59">
        <v>3084</v>
      </c>
      <c r="I30" s="60">
        <f t="shared" si="0"/>
        <v>0.85552511012730115</v>
      </c>
      <c r="J30" s="61">
        <f t="shared" si="1"/>
        <v>31</v>
      </c>
    </row>
    <row r="31" spans="1:10" ht="15" customHeight="1">
      <c r="A31" s="62" t="str">
        <f>CONCATENATE(24, )</f>
        <v>24</v>
      </c>
      <c r="B31" s="62" t="s">
        <v>62</v>
      </c>
      <c r="C31" s="59">
        <v>631336</v>
      </c>
      <c r="D31" s="59">
        <v>610001</v>
      </c>
      <c r="E31" s="59">
        <v>15758</v>
      </c>
      <c r="F31" s="59">
        <v>2346</v>
      </c>
      <c r="G31" s="62">
        <v>121</v>
      </c>
      <c r="H31" s="59">
        <v>3110</v>
      </c>
      <c r="I31" s="60">
        <f t="shared" si="0"/>
        <v>0.96620658413269633</v>
      </c>
      <c r="J31" s="61">
        <f t="shared" si="1"/>
        <v>15</v>
      </c>
    </row>
    <row r="32" spans="1:10" ht="15" customHeight="1">
      <c r="A32" s="63" t="str">
        <f>CONCATENATE(25, )</f>
        <v>25</v>
      </c>
      <c r="B32" s="63" t="s">
        <v>61</v>
      </c>
      <c r="C32" s="64">
        <v>709748</v>
      </c>
      <c r="D32" s="64">
        <v>697076</v>
      </c>
      <c r="E32" s="64">
        <v>7036</v>
      </c>
      <c r="F32" s="64">
        <v>1493</v>
      </c>
      <c r="G32" s="63">
        <v>165</v>
      </c>
      <c r="H32" s="64">
        <v>3978</v>
      </c>
      <c r="I32" s="65">
        <f t="shared" si="0"/>
        <v>0.98214577568376382</v>
      </c>
      <c r="J32" s="66">
        <f t="shared" si="1"/>
        <v>5</v>
      </c>
    </row>
    <row r="33" spans="1:10" ht="15" customHeight="1">
      <c r="A33" s="62" t="str">
        <f>CONCATENATE(26, )</f>
        <v>26</v>
      </c>
      <c r="B33" s="62" t="s">
        <v>60</v>
      </c>
      <c r="C33" s="59">
        <v>703956</v>
      </c>
      <c r="D33" s="59">
        <v>671662</v>
      </c>
      <c r="E33" s="59">
        <v>25938</v>
      </c>
      <c r="F33" s="59">
        <v>1197</v>
      </c>
      <c r="G33" s="62">
        <v>114</v>
      </c>
      <c r="H33" s="59">
        <v>5045</v>
      </c>
      <c r="I33" s="60">
        <f t="shared" si="0"/>
        <v>0.95412497371994842</v>
      </c>
      <c r="J33" s="61">
        <f t="shared" si="1"/>
        <v>21</v>
      </c>
    </row>
    <row r="34" spans="1:10" ht="15" customHeight="1">
      <c r="A34" s="62" t="str">
        <f>CONCATENATE(27, )</f>
        <v>27</v>
      </c>
      <c r="B34" s="62" t="s">
        <v>59</v>
      </c>
      <c r="C34" s="59">
        <v>558882</v>
      </c>
      <c r="D34" s="59">
        <v>535834</v>
      </c>
      <c r="E34" s="59">
        <v>11838</v>
      </c>
      <c r="F34" s="59">
        <v>8292</v>
      </c>
      <c r="G34" s="62">
        <v>312</v>
      </c>
      <c r="H34" s="59">
        <v>2606</v>
      </c>
      <c r="I34" s="60">
        <f t="shared" si="0"/>
        <v>0.95876052547765001</v>
      </c>
      <c r="J34" s="61">
        <f t="shared" si="1"/>
        <v>18</v>
      </c>
    </row>
    <row r="35" spans="1:10" ht="15" customHeight="1">
      <c r="A35" s="62" t="str">
        <f>CONCATENATE(28, )</f>
        <v>28</v>
      </c>
      <c r="B35" s="62" t="s">
        <v>58</v>
      </c>
      <c r="C35" s="59">
        <v>867935</v>
      </c>
      <c r="D35" s="59">
        <v>827319</v>
      </c>
      <c r="E35" s="59">
        <v>22218</v>
      </c>
      <c r="F35" s="59">
        <v>10477</v>
      </c>
      <c r="G35" s="62">
        <v>208</v>
      </c>
      <c r="H35" s="59">
        <v>7713</v>
      </c>
      <c r="I35" s="60">
        <f t="shared" si="0"/>
        <v>0.95320386895332021</v>
      </c>
      <c r="J35" s="61">
        <f t="shared" si="1"/>
        <v>22</v>
      </c>
    </row>
    <row r="36" spans="1:10" ht="15" customHeight="1">
      <c r="A36" s="62" t="str">
        <f>CONCATENATE(29, )</f>
        <v>29</v>
      </c>
      <c r="B36" s="62" t="s">
        <v>57</v>
      </c>
      <c r="C36" s="59">
        <v>272365</v>
      </c>
      <c r="D36" s="59">
        <v>260243</v>
      </c>
      <c r="E36" s="59">
        <v>8151</v>
      </c>
      <c r="F36" s="59">
        <v>2430</v>
      </c>
      <c r="G36" s="62">
        <v>82</v>
      </c>
      <c r="H36" s="59">
        <v>1459</v>
      </c>
      <c r="I36" s="60">
        <f t="shared" si="0"/>
        <v>0.95549354726194624</v>
      </c>
      <c r="J36" s="61">
        <f t="shared" si="1"/>
        <v>20</v>
      </c>
    </row>
    <row r="37" spans="1:10" ht="15" customHeight="1">
      <c r="A37" s="62" t="str">
        <f>CONCATENATE(30, )</f>
        <v>30</v>
      </c>
      <c r="B37" s="62" t="s">
        <v>56</v>
      </c>
      <c r="C37" s="59">
        <v>1982612</v>
      </c>
      <c r="D37" s="59">
        <v>1896046</v>
      </c>
      <c r="E37" s="59">
        <v>33457</v>
      </c>
      <c r="F37" s="59">
        <v>41456</v>
      </c>
      <c r="G37" s="62">
        <v>894</v>
      </c>
      <c r="H37" s="59">
        <v>10759</v>
      </c>
      <c r="I37" s="60">
        <f t="shared" si="0"/>
        <v>0.95633739733240797</v>
      </c>
      <c r="J37" s="61">
        <f t="shared" si="1"/>
        <v>19</v>
      </c>
    </row>
    <row r="38" spans="1:10" ht="15" customHeight="1">
      <c r="A38" s="62" t="str">
        <f>CONCATENATE(31, )</f>
        <v>31</v>
      </c>
      <c r="B38" s="62" t="s">
        <v>55</v>
      </c>
      <c r="C38" s="59">
        <v>502948</v>
      </c>
      <c r="D38" s="59">
        <v>497089</v>
      </c>
      <c r="E38" s="59">
        <v>2278</v>
      </c>
      <c r="F38" s="62">
        <v>390</v>
      </c>
      <c r="G38" s="62">
        <v>51</v>
      </c>
      <c r="H38" s="59">
        <v>3140</v>
      </c>
      <c r="I38" s="60">
        <f t="shared" si="0"/>
        <v>0.98835068436498408</v>
      </c>
      <c r="J38" s="61">
        <f t="shared" si="1"/>
        <v>1</v>
      </c>
    </row>
    <row r="39" spans="1:10" ht="15" customHeight="1">
      <c r="A39" s="62" t="str">
        <f>CONCATENATE(32, )</f>
        <v>32</v>
      </c>
      <c r="B39" s="62" t="s">
        <v>54</v>
      </c>
      <c r="C39" s="59">
        <v>372513</v>
      </c>
      <c r="D39" s="59">
        <v>365057</v>
      </c>
      <c r="E39" s="59">
        <v>3719</v>
      </c>
      <c r="F39" s="59">
        <v>1143</v>
      </c>
      <c r="G39" s="62">
        <v>60</v>
      </c>
      <c r="H39" s="59">
        <v>2534</v>
      </c>
      <c r="I39" s="60">
        <f t="shared" si="0"/>
        <v>0.97998459114178571</v>
      </c>
      <c r="J39" s="61">
        <f t="shared" si="1"/>
        <v>7</v>
      </c>
    </row>
    <row r="40" spans="1:10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>
      <c r="A41" s="61" t="s">
        <v>53</v>
      </c>
      <c r="B41" s="61"/>
      <c r="C41" s="61"/>
      <c r="D41" s="61"/>
      <c r="E41" s="61"/>
      <c r="F41" s="61"/>
      <c r="G41" s="61"/>
      <c r="H41" s="61"/>
      <c r="I41" s="61"/>
      <c r="J41" s="61"/>
    </row>
    <row r="43" spans="1:10">
      <c r="A43" s="12" t="s">
        <v>91</v>
      </c>
    </row>
  </sheetData>
  <mergeCells count="1">
    <mergeCell ref="A6:B6"/>
  </mergeCells>
  <hyperlinks>
    <hyperlink ref="A43" r:id="rId1"/>
  </hyperlinks>
  <pageMargins left="0.75" right="0.75" top="1" bottom="1" header="0.5" footer="0.5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workbookViewId="0">
      <selection activeCell="A5" sqref="A5"/>
    </sheetView>
  </sheetViews>
  <sheetFormatPr baseColWidth="10" defaultRowHeight="15"/>
  <cols>
    <col min="1" max="1" width="32.5703125" style="10" customWidth="1"/>
    <col min="2" max="2" width="37.5703125" style="10" customWidth="1"/>
    <col min="3" max="3" width="22.140625" style="10" customWidth="1"/>
    <col min="4" max="4" width="20.7109375" style="10" customWidth="1"/>
    <col min="5" max="5" width="11.140625" style="10" customWidth="1"/>
    <col min="6" max="6" width="13.28515625" style="10" customWidth="1"/>
    <col min="7" max="7" width="13.85546875" style="10" customWidth="1"/>
    <col min="8" max="8" width="17.140625" style="11" customWidth="1"/>
    <col min="9" max="16384" width="11.42578125" style="10"/>
  </cols>
  <sheetData>
    <row r="1" spans="1:10">
      <c r="B1" s="2"/>
      <c r="C1" s="2"/>
      <c r="D1" s="2"/>
      <c r="E1" s="2"/>
      <c r="F1" s="2"/>
      <c r="G1" s="3"/>
    </row>
    <row r="2" spans="1:10">
      <c r="B2" s="2"/>
      <c r="C2" s="2"/>
      <c r="D2" s="2"/>
      <c r="E2" s="2"/>
      <c r="F2" s="2"/>
      <c r="G2" s="2"/>
    </row>
    <row r="3" spans="1:10">
      <c r="A3" s="2"/>
      <c r="B3" s="2"/>
      <c r="C3" s="2"/>
      <c r="D3" s="2"/>
      <c r="E3" s="2"/>
      <c r="F3" s="2"/>
      <c r="G3" s="2"/>
    </row>
    <row r="4" spans="1:10">
      <c r="A4" s="5"/>
      <c r="B4" s="2"/>
      <c r="C4" s="2"/>
      <c r="D4" s="2"/>
      <c r="E4" s="2"/>
      <c r="F4" s="2"/>
      <c r="G4" s="6"/>
    </row>
    <row r="5" spans="1:10">
      <c r="A5" s="15" t="s">
        <v>98</v>
      </c>
      <c r="B5" s="2"/>
      <c r="C5" s="2"/>
      <c r="D5" s="2"/>
      <c r="E5" s="2"/>
      <c r="F5" s="2"/>
      <c r="G5" s="2"/>
    </row>
    <row r="6" spans="1:10" ht="16.5" customHeight="1">
      <c r="A6" s="7"/>
      <c r="B6" s="2"/>
      <c r="C6" s="2"/>
      <c r="D6" s="2"/>
      <c r="E6" s="2"/>
      <c r="F6" s="2"/>
      <c r="G6" s="2"/>
    </row>
    <row r="7" spans="1:10" ht="45" customHeight="1">
      <c r="A7" s="33" t="s">
        <v>2</v>
      </c>
      <c r="B7" s="33" t="s">
        <v>3</v>
      </c>
      <c r="C7" s="33" t="s">
        <v>4</v>
      </c>
      <c r="D7" s="34" t="s">
        <v>5</v>
      </c>
      <c r="E7" s="35" t="s">
        <v>6</v>
      </c>
      <c r="F7" s="35"/>
      <c r="G7" s="36"/>
      <c r="H7" s="34" t="s">
        <v>51</v>
      </c>
      <c r="I7" s="37" t="s">
        <v>52</v>
      </c>
    </row>
    <row r="8" spans="1:10" ht="27.75" customHeight="1">
      <c r="A8" s="38"/>
      <c r="B8" s="38"/>
      <c r="C8" s="38"/>
      <c r="D8" s="39"/>
      <c r="E8" s="40" t="s">
        <v>7</v>
      </c>
      <c r="F8" s="41" t="s">
        <v>8</v>
      </c>
      <c r="G8" s="42" t="s">
        <v>9</v>
      </c>
      <c r="H8" s="39"/>
      <c r="I8" s="43"/>
    </row>
    <row r="9" spans="1:10">
      <c r="A9" s="46" t="s">
        <v>10</v>
      </c>
      <c r="B9" s="46" t="s">
        <v>7</v>
      </c>
      <c r="C9" s="46" t="s">
        <v>11</v>
      </c>
      <c r="D9" s="47">
        <v>31949709</v>
      </c>
      <c r="E9" s="47">
        <v>119530753</v>
      </c>
      <c r="F9" s="48">
        <v>48.570038707946502</v>
      </c>
      <c r="G9" s="48">
        <v>51.429961292053399</v>
      </c>
      <c r="H9" s="49">
        <f>(D10+D11+D12)/D9</f>
        <v>0.91875131006670518</v>
      </c>
      <c r="I9" s="48"/>
      <c r="J9" s="44"/>
    </row>
    <row r="10" spans="1:10">
      <c r="A10" s="46" t="s">
        <v>10</v>
      </c>
      <c r="B10" s="46" t="s">
        <v>12</v>
      </c>
      <c r="C10" s="46" t="s">
        <v>11</v>
      </c>
      <c r="D10" s="47">
        <v>23353794</v>
      </c>
      <c r="E10" s="47">
        <v>90190711</v>
      </c>
      <c r="F10" s="48">
        <v>48.645355506732798</v>
      </c>
      <c r="G10" s="48">
        <v>51.354644493267102</v>
      </c>
      <c r="H10" s="49"/>
      <c r="I10" s="48"/>
      <c r="J10" s="44"/>
    </row>
    <row r="11" spans="1:10">
      <c r="A11" s="46" t="s">
        <v>10</v>
      </c>
      <c r="B11" s="46" t="s">
        <v>13</v>
      </c>
      <c r="C11" s="46" t="s">
        <v>11</v>
      </c>
      <c r="D11" s="47">
        <v>5323329</v>
      </c>
      <c r="E11" s="47">
        <v>19143507</v>
      </c>
      <c r="F11" s="48">
        <v>48.352890617168498</v>
      </c>
      <c r="G11" s="48">
        <v>51.647109382831403</v>
      </c>
      <c r="H11" s="49"/>
      <c r="I11" s="48"/>
      <c r="J11" s="44"/>
    </row>
    <row r="12" spans="1:10">
      <c r="A12" s="46" t="s">
        <v>10</v>
      </c>
      <c r="B12" s="46" t="s">
        <v>14</v>
      </c>
      <c r="C12" s="46" t="s">
        <v>11</v>
      </c>
      <c r="D12" s="47">
        <v>676714</v>
      </c>
      <c r="E12" s="47">
        <v>2281696</v>
      </c>
      <c r="F12" s="48">
        <v>48.184946636186403</v>
      </c>
      <c r="G12" s="48">
        <v>51.815053363813497</v>
      </c>
      <c r="H12" s="49"/>
      <c r="I12" s="48"/>
      <c r="J12" s="44"/>
    </row>
    <row r="13" spans="1:10">
      <c r="A13" s="46" t="s">
        <v>17</v>
      </c>
      <c r="B13" s="46" t="s">
        <v>7</v>
      </c>
      <c r="C13" s="46" t="s">
        <v>11</v>
      </c>
      <c r="D13" s="47">
        <v>334589</v>
      </c>
      <c r="E13" s="47">
        <v>1312544</v>
      </c>
      <c r="F13" s="48">
        <v>48.767203232805898</v>
      </c>
      <c r="G13" s="48">
        <v>51.232796767194102</v>
      </c>
      <c r="H13" s="49">
        <f>(D14+D15+D16)/D13</f>
        <v>0.9630920323142721</v>
      </c>
      <c r="I13" s="47">
        <f>_xlfn.RANK.EQ(H13,H$13:H$137,0)</f>
        <v>10</v>
      </c>
      <c r="J13" s="44"/>
    </row>
    <row r="14" spans="1:10">
      <c r="A14" s="46" t="s">
        <v>17</v>
      </c>
      <c r="B14" s="46" t="s">
        <v>12</v>
      </c>
      <c r="C14" s="46" t="s">
        <v>11</v>
      </c>
      <c r="D14" s="47">
        <v>296391</v>
      </c>
      <c r="E14" s="47">
        <v>1173315</v>
      </c>
      <c r="F14" s="48">
        <v>48.759625505512098</v>
      </c>
      <c r="G14" s="48">
        <v>51.240374494487803</v>
      </c>
      <c r="H14" s="49"/>
      <c r="I14" s="47"/>
      <c r="J14" s="44"/>
    </row>
    <row r="15" spans="1:10">
      <c r="A15" s="46" t="s">
        <v>17</v>
      </c>
      <c r="B15" s="46" t="s">
        <v>13</v>
      </c>
      <c r="C15" s="46" t="s">
        <v>11</v>
      </c>
      <c r="D15" s="47">
        <v>18456</v>
      </c>
      <c r="E15" s="47">
        <v>69419</v>
      </c>
      <c r="F15" s="48">
        <v>48.8742275169622</v>
      </c>
      <c r="G15" s="48">
        <v>51.1257724830378</v>
      </c>
      <c r="H15" s="49"/>
      <c r="I15" s="47"/>
      <c r="J15" s="44"/>
    </row>
    <row r="16" spans="1:10">
      <c r="A16" s="46" t="s">
        <v>17</v>
      </c>
      <c r="B16" s="46" t="s">
        <v>14</v>
      </c>
      <c r="C16" s="46" t="s">
        <v>11</v>
      </c>
      <c r="D16" s="47">
        <v>7393</v>
      </c>
      <c r="E16" s="47">
        <v>26654</v>
      </c>
      <c r="F16" s="48">
        <v>48.146619644330997</v>
      </c>
      <c r="G16" s="48">
        <v>51.853380355668897</v>
      </c>
      <c r="H16" s="49"/>
      <c r="I16" s="47"/>
      <c r="J16" s="44"/>
    </row>
    <row r="17" spans="1:10">
      <c r="A17" s="46" t="s">
        <v>18</v>
      </c>
      <c r="B17" s="46" t="s">
        <v>7</v>
      </c>
      <c r="C17" s="46" t="s">
        <v>11</v>
      </c>
      <c r="D17" s="47">
        <v>967863</v>
      </c>
      <c r="E17" s="47">
        <v>3315766</v>
      </c>
      <c r="F17" s="48">
        <v>49.7725412468793</v>
      </c>
      <c r="G17" s="48">
        <v>50.2274587531207</v>
      </c>
      <c r="H17" s="49">
        <f t="shared" ref="H17:H73" si="0">(D18+D19+D20)/D17</f>
        <v>0.92189700401813068</v>
      </c>
      <c r="I17" s="47">
        <f t="shared" ref="I17:I77" si="1">_xlfn.RANK.EQ(H17,H$13:H$137,0)</f>
        <v>26</v>
      </c>
      <c r="J17" s="44"/>
    </row>
    <row r="18" spans="1:10">
      <c r="A18" s="46" t="s">
        <v>18</v>
      </c>
      <c r="B18" s="46" t="s">
        <v>12</v>
      </c>
      <c r="C18" s="46" t="s">
        <v>11</v>
      </c>
      <c r="D18" s="47">
        <v>688916</v>
      </c>
      <c r="E18" s="47">
        <v>2458666</v>
      </c>
      <c r="F18" s="48">
        <v>49.679826377393198</v>
      </c>
      <c r="G18" s="48">
        <v>50.320173622606703</v>
      </c>
      <c r="H18" s="50"/>
      <c r="I18" s="50"/>
      <c r="J18" s="44"/>
    </row>
    <row r="19" spans="1:10">
      <c r="A19" s="46" t="s">
        <v>18</v>
      </c>
      <c r="B19" s="46" t="s">
        <v>13</v>
      </c>
      <c r="C19" s="46" t="s">
        <v>11</v>
      </c>
      <c r="D19" s="47">
        <v>144372</v>
      </c>
      <c r="E19" s="47">
        <v>456273</v>
      </c>
      <c r="F19" s="48">
        <v>49.650976498718897</v>
      </c>
      <c r="G19" s="48">
        <v>50.349023501281003</v>
      </c>
      <c r="H19" s="45"/>
      <c r="I19" s="44"/>
      <c r="J19" s="44"/>
    </row>
    <row r="20" spans="1:10">
      <c r="A20" s="46" t="s">
        <v>18</v>
      </c>
      <c r="B20" s="46" t="s">
        <v>14</v>
      </c>
      <c r="C20" s="46" t="s">
        <v>11</v>
      </c>
      <c r="D20" s="47">
        <v>58982</v>
      </c>
      <c r="E20" s="47">
        <v>189920</v>
      </c>
      <c r="F20" s="48">
        <v>49.2344144903117</v>
      </c>
      <c r="G20" s="48">
        <v>50.7655855096883</v>
      </c>
      <c r="H20" s="50"/>
      <c r="I20" s="50"/>
      <c r="J20" s="44"/>
    </row>
    <row r="21" spans="1:10">
      <c r="A21" s="46" t="s">
        <v>19</v>
      </c>
      <c r="B21" s="46" t="s">
        <v>7</v>
      </c>
      <c r="C21" s="46" t="s">
        <v>11</v>
      </c>
      <c r="D21" s="47">
        <v>209834</v>
      </c>
      <c r="E21" s="47">
        <v>712029</v>
      </c>
      <c r="F21" s="48">
        <v>50.438535509087401</v>
      </c>
      <c r="G21" s="48">
        <v>49.561464490912499</v>
      </c>
      <c r="H21" s="49">
        <f t="shared" si="0"/>
        <v>0.90380967812651902</v>
      </c>
      <c r="I21" s="44">
        <f t="shared" si="1"/>
        <v>30</v>
      </c>
      <c r="J21" s="44"/>
    </row>
    <row r="22" spans="1:10">
      <c r="A22" s="46" t="s">
        <v>19</v>
      </c>
      <c r="B22" s="46" t="s">
        <v>12</v>
      </c>
      <c r="C22" s="46" t="s">
        <v>11</v>
      </c>
      <c r="D22" s="47">
        <v>166693</v>
      </c>
      <c r="E22" s="47">
        <v>585588</v>
      </c>
      <c r="F22" s="48">
        <v>50.165303933823701</v>
      </c>
      <c r="G22" s="48">
        <v>49.8346960661762</v>
      </c>
      <c r="H22" s="50"/>
      <c r="I22" s="50"/>
      <c r="J22" s="44"/>
    </row>
    <row r="23" spans="1:10">
      <c r="A23" s="46" t="s">
        <v>19</v>
      </c>
      <c r="B23" s="46" t="s">
        <v>13</v>
      </c>
      <c r="C23" s="46" t="s">
        <v>11</v>
      </c>
      <c r="D23" s="47">
        <v>19926</v>
      </c>
      <c r="E23" s="47">
        <v>63506</v>
      </c>
      <c r="F23" s="48">
        <v>50.826693540767799</v>
      </c>
      <c r="G23" s="48">
        <v>49.173306459232201</v>
      </c>
      <c r="H23" s="45"/>
      <c r="I23" s="44"/>
      <c r="J23" s="44"/>
    </row>
    <row r="24" spans="1:10">
      <c r="A24" s="46" t="s">
        <v>19</v>
      </c>
      <c r="B24" s="46" t="s">
        <v>14</v>
      </c>
      <c r="C24" s="46" t="s">
        <v>11</v>
      </c>
      <c r="D24" s="47">
        <v>3031</v>
      </c>
      <c r="E24" s="47">
        <v>9897</v>
      </c>
      <c r="F24" s="48">
        <v>47.054663029200697</v>
      </c>
      <c r="G24" s="48">
        <v>52.945336970799197</v>
      </c>
      <c r="H24" s="50"/>
      <c r="I24" s="50"/>
      <c r="J24" s="44"/>
    </row>
    <row r="25" spans="1:10">
      <c r="A25" s="46" t="s">
        <v>20</v>
      </c>
      <c r="B25" s="46" t="s">
        <v>7</v>
      </c>
      <c r="C25" s="46" t="s">
        <v>11</v>
      </c>
      <c r="D25" s="47">
        <v>244471</v>
      </c>
      <c r="E25" s="47">
        <v>899931</v>
      </c>
      <c r="F25" s="48">
        <v>49.0344259726579</v>
      </c>
      <c r="G25" s="48">
        <v>50.9655740273421</v>
      </c>
      <c r="H25" s="45">
        <f t="shared" si="0"/>
        <v>0.95409680493800897</v>
      </c>
      <c r="I25" s="44">
        <f t="shared" si="1"/>
        <v>18</v>
      </c>
      <c r="J25" s="44"/>
    </row>
    <row r="26" spans="1:10">
      <c r="A26" s="46" t="s">
        <v>20</v>
      </c>
      <c r="B26" s="46" t="s">
        <v>12</v>
      </c>
      <c r="C26" s="46" t="s">
        <v>11</v>
      </c>
      <c r="D26" s="47">
        <v>198137</v>
      </c>
      <c r="E26" s="47">
        <v>748244</v>
      </c>
      <c r="F26" s="48">
        <v>48.822843885149702</v>
      </c>
      <c r="G26" s="48">
        <v>51.177156114850199</v>
      </c>
      <c r="H26" s="50"/>
      <c r="I26" s="50"/>
      <c r="J26" s="44"/>
    </row>
    <row r="27" spans="1:10">
      <c r="A27" s="46" t="s">
        <v>20</v>
      </c>
      <c r="B27" s="46" t="s">
        <v>13</v>
      </c>
      <c r="C27" s="46" t="s">
        <v>11</v>
      </c>
      <c r="D27" s="47">
        <v>33419</v>
      </c>
      <c r="E27" s="47">
        <v>114351</v>
      </c>
      <c r="F27" s="48">
        <v>49.918234208708199</v>
      </c>
      <c r="G27" s="48">
        <v>50.081765791291701</v>
      </c>
      <c r="H27" s="45"/>
      <c r="I27" s="44"/>
      <c r="J27" s="44"/>
    </row>
    <row r="28" spans="1:10">
      <c r="A28" s="46" t="s">
        <v>20</v>
      </c>
      <c r="B28" s="46" t="s">
        <v>14</v>
      </c>
      <c r="C28" s="46" t="s">
        <v>11</v>
      </c>
      <c r="D28" s="47">
        <v>1693</v>
      </c>
      <c r="E28" s="47">
        <v>5160</v>
      </c>
      <c r="F28" s="48">
        <v>50.639534883720899</v>
      </c>
      <c r="G28" s="48">
        <v>49.360465116279002</v>
      </c>
      <c r="H28" s="50"/>
      <c r="I28" s="50"/>
      <c r="J28" s="44"/>
    </row>
    <row r="29" spans="1:10">
      <c r="A29" s="46" t="s">
        <v>21</v>
      </c>
      <c r="B29" s="46" t="s">
        <v>7</v>
      </c>
      <c r="C29" s="46" t="s">
        <v>11</v>
      </c>
      <c r="D29" s="47">
        <v>809275</v>
      </c>
      <c r="E29" s="47">
        <v>2954915</v>
      </c>
      <c r="F29" s="48">
        <v>49.497599761752802</v>
      </c>
      <c r="G29" s="48">
        <v>50.502400238247098</v>
      </c>
      <c r="H29" s="45">
        <f t="shared" si="0"/>
        <v>0.97925427079793648</v>
      </c>
      <c r="I29" s="44">
        <f t="shared" si="1"/>
        <v>3</v>
      </c>
      <c r="J29" s="44"/>
    </row>
    <row r="30" spans="1:10">
      <c r="A30" s="46" t="s">
        <v>21</v>
      </c>
      <c r="B30" s="46" t="s">
        <v>12</v>
      </c>
      <c r="C30" s="46" t="s">
        <v>11</v>
      </c>
      <c r="D30" s="47">
        <v>729638</v>
      </c>
      <c r="E30" s="47">
        <v>2688512</v>
      </c>
      <c r="F30" s="48">
        <v>49.439206520186602</v>
      </c>
      <c r="G30" s="48">
        <v>50.560793479813299</v>
      </c>
      <c r="H30" s="50"/>
      <c r="I30" s="50"/>
      <c r="J30" s="44"/>
    </row>
    <row r="31" spans="1:10">
      <c r="A31" s="46" t="s">
        <v>21</v>
      </c>
      <c r="B31" s="46" t="s">
        <v>13</v>
      </c>
      <c r="C31" s="46" t="s">
        <v>11</v>
      </c>
      <c r="D31" s="47">
        <v>56050</v>
      </c>
      <c r="E31" s="47">
        <v>190191</v>
      </c>
      <c r="F31" s="48">
        <v>49.915085361557601</v>
      </c>
      <c r="G31" s="48">
        <v>50.084914638442399</v>
      </c>
      <c r="H31" s="45"/>
      <c r="I31" s="44"/>
      <c r="J31" s="44"/>
    </row>
    <row r="32" spans="1:10">
      <c r="A32" s="46" t="s">
        <v>21</v>
      </c>
      <c r="B32" s="46" t="s">
        <v>14</v>
      </c>
      <c r="C32" s="46" t="s">
        <v>11</v>
      </c>
      <c r="D32" s="47">
        <v>6798</v>
      </c>
      <c r="E32" s="47">
        <v>22524</v>
      </c>
      <c r="F32" s="48">
        <v>49.027703782631797</v>
      </c>
      <c r="G32" s="48">
        <v>50.972296217368097</v>
      </c>
      <c r="H32" s="50"/>
      <c r="I32" s="50"/>
      <c r="J32" s="44"/>
    </row>
    <row r="33" spans="1:10">
      <c r="A33" s="46" t="s">
        <v>22</v>
      </c>
      <c r="B33" s="46" t="s">
        <v>7</v>
      </c>
      <c r="C33" s="46" t="s">
        <v>11</v>
      </c>
      <c r="D33" s="47">
        <v>205243</v>
      </c>
      <c r="E33" s="47">
        <v>711235</v>
      </c>
      <c r="F33" s="48">
        <v>49.321391663796</v>
      </c>
      <c r="G33" s="48">
        <v>50.678608336203901</v>
      </c>
      <c r="H33" s="45">
        <f t="shared" si="0"/>
        <v>0.96506092777829211</v>
      </c>
      <c r="I33" s="44">
        <f t="shared" si="1"/>
        <v>7</v>
      </c>
      <c r="J33" s="44"/>
    </row>
    <row r="34" spans="1:10">
      <c r="A34" s="46" t="s">
        <v>22</v>
      </c>
      <c r="B34" s="46" t="s">
        <v>12</v>
      </c>
      <c r="C34" s="46" t="s">
        <v>11</v>
      </c>
      <c r="D34" s="47">
        <v>182413</v>
      </c>
      <c r="E34" s="47">
        <v>638153</v>
      </c>
      <c r="F34" s="48">
        <v>49.244303482080298</v>
      </c>
      <c r="G34" s="48">
        <v>50.755696517919603</v>
      </c>
      <c r="H34" s="50"/>
      <c r="I34" s="50"/>
      <c r="J34" s="44"/>
    </row>
    <row r="35" spans="1:10">
      <c r="A35" s="46" t="s">
        <v>22</v>
      </c>
      <c r="B35" s="46" t="s">
        <v>13</v>
      </c>
      <c r="C35" s="46" t="s">
        <v>11</v>
      </c>
      <c r="D35" s="47">
        <v>13495</v>
      </c>
      <c r="E35" s="47">
        <v>44599</v>
      </c>
      <c r="F35" s="48">
        <v>49.915917397251</v>
      </c>
      <c r="G35" s="48">
        <v>50.0840826027489</v>
      </c>
      <c r="H35" s="45"/>
      <c r="I35" s="44"/>
      <c r="J35" s="44"/>
    </row>
    <row r="36" spans="1:10">
      <c r="A36" s="46" t="s">
        <v>22</v>
      </c>
      <c r="B36" s="46" t="s">
        <v>14</v>
      </c>
      <c r="C36" s="46" t="s">
        <v>11</v>
      </c>
      <c r="D36" s="47">
        <v>2164</v>
      </c>
      <c r="E36" s="47">
        <v>7340</v>
      </c>
      <c r="F36" s="48">
        <v>48.773841961852803</v>
      </c>
      <c r="G36" s="48">
        <v>51.226158038147098</v>
      </c>
      <c r="H36" s="50"/>
      <c r="I36" s="50"/>
      <c r="J36" s="44"/>
    </row>
    <row r="37" spans="1:10">
      <c r="A37" s="46" t="s">
        <v>23</v>
      </c>
      <c r="B37" s="46" t="s">
        <v>7</v>
      </c>
      <c r="C37" s="46" t="s">
        <v>11</v>
      </c>
      <c r="D37" s="47">
        <v>1239007</v>
      </c>
      <c r="E37" s="47">
        <v>5217908</v>
      </c>
      <c r="F37" s="48">
        <v>48.615671261355999</v>
      </c>
      <c r="G37" s="48">
        <v>51.384328738643902</v>
      </c>
      <c r="H37" s="45">
        <f t="shared" si="0"/>
        <v>0.96408252737877997</v>
      </c>
      <c r="I37" s="44">
        <f t="shared" si="1"/>
        <v>9</v>
      </c>
      <c r="J37" s="44"/>
    </row>
    <row r="38" spans="1:10">
      <c r="A38" s="46" t="s">
        <v>23</v>
      </c>
      <c r="B38" s="46" t="s">
        <v>12</v>
      </c>
      <c r="C38" s="46" t="s">
        <v>11</v>
      </c>
      <c r="D38" s="47">
        <v>1025783</v>
      </c>
      <c r="E38" s="47">
        <v>4437438</v>
      </c>
      <c r="F38" s="48">
        <v>48.658550271575599</v>
      </c>
      <c r="G38" s="48">
        <v>51.341449728424301</v>
      </c>
      <c r="H38" s="50"/>
      <c r="I38" s="50"/>
      <c r="J38" s="44"/>
    </row>
    <row r="39" spans="1:10">
      <c r="A39" s="46" t="s">
        <v>23</v>
      </c>
      <c r="B39" s="46" t="s">
        <v>13</v>
      </c>
      <c r="C39" s="46" t="s">
        <v>11</v>
      </c>
      <c r="D39" s="47">
        <v>159760</v>
      </c>
      <c r="E39" s="47">
        <v>612872</v>
      </c>
      <c r="F39" s="48">
        <v>48.440294221305599</v>
      </c>
      <c r="G39" s="48">
        <v>51.559705778694401</v>
      </c>
      <c r="H39" s="45"/>
      <c r="I39" s="44"/>
      <c r="J39" s="44"/>
    </row>
    <row r="40" spans="1:10">
      <c r="A40" s="46" t="s">
        <v>23</v>
      </c>
      <c r="B40" s="46" t="s">
        <v>14</v>
      </c>
      <c r="C40" s="46" t="s">
        <v>11</v>
      </c>
      <c r="D40" s="47">
        <v>8962</v>
      </c>
      <c r="E40" s="47">
        <v>27701</v>
      </c>
      <c r="F40" s="48">
        <v>46.514566261145802</v>
      </c>
      <c r="G40" s="48">
        <v>53.485433738854198</v>
      </c>
      <c r="H40" s="50"/>
      <c r="I40" s="50"/>
      <c r="J40" s="44"/>
    </row>
    <row r="41" spans="1:10">
      <c r="A41" s="46" t="s">
        <v>24</v>
      </c>
      <c r="B41" s="46" t="s">
        <v>7</v>
      </c>
      <c r="C41" s="46" t="s">
        <v>11</v>
      </c>
      <c r="D41" s="47">
        <v>1033658</v>
      </c>
      <c r="E41" s="47">
        <v>3556574</v>
      </c>
      <c r="F41" s="48">
        <v>49.268621994087503</v>
      </c>
      <c r="G41" s="48">
        <v>50.731378005912397</v>
      </c>
      <c r="H41" s="45">
        <f t="shared" si="0"/>
        <v>0.96440118491802895</v>
      </c>
      <c r="I41" s="44">
        <f t="shared" si="1"/>
        <v>8</v>
      </c>
      <c r="J41" s="44"/>
    </row>
    <row r="42" spans="1:10">
      <c r="A42" s="46" t="s">
        <v>24</v>
      </c>
      <c r="B42" s="46" t="s">
        <v>12</v>
      </c>
      <c r="C42" s="46" t="s">
        <v>11</v>
      </c>
      <c r="D42" s="47">
        <v>907692</v>
      </c>
      <c r="E42" s="47">
        <v>3153231</v>
      </c>
      <c r="F42" s="48">
        <v>49.161035141415198</v>
      </c>
      <c r="G42" s="48">
        <v>50.838964858584703</v>
      </c>
      <c r="H42" s="50"/>
      <c r="I42" s="50"/>
      <c r="J42" s="44"/>
    </row>
    <row r="43" spans="1:10">
      <c r="A43" s="46" t="s">
        <v>24</v>
      </c>
      <c r="B43" s="46" t="s">
        <v>13</v>
      </c>
      <c r="C43" s="46" t="s">
        <v>11</v>
      </c>
      <c r="D43" s="47">
        <v>81280</v>
      </c>
      <c r="E43" s="47">
        <v>262539</v>
      </c>
      <c r="F43" s="48">
        <v>49.907251874959499</v>
      </c>
      <c r="G43" s="48">
        <v>50.092748125040401</v>
      </c>
      <c r="H43" s="45"/>
      <c r="I43" s="44"/>
      <c r="J43" s="44"/>
    </row>
    <row r="44" spans="1:10">
      <c r="A44" s="46" t="s">
        <v>24</v>
      </c>
      <c r="B44" s="46" t="s">
        <v>14</v>
      </c>
      <c r="C44" s="46" t="s">
        <v>11</v>
      </c>
      <c r="D44" s="47">
        <v>7889</v>
      </c>
      <c r="E44" s="47">
        <v>23772</v>
      </c>
      <c r="F44" s="48">
        <v>49.061921588423303</v>
      </c>
      <c r="G44" s="48">
        <v>50.938078411576598</v>
      </c>
      <c r="H44" s="50"/>
      <c r="I44" s="50"/>
      <c r="J44" s="44"/>
    </row>
    <row r="45" spans="1:10">
      <c r="A45" s="46" t="s">
        <v>25</v>
      </c>
      <c r="B45" s="46" t="s">
        <v>7</v>
      </c>
      <c r="C45" s="46" t="s">
        <v>11</v>
      </c>
      <c r="D45" s="47">
        <v>2601323</v>
      </c>
      <c r="E45" s="47">
        <v>8918653</v>
      </c>
      <c r="F45" s="48">
        <v>47.447187372353198</v>
      </c>
      <c r="G45" s="48">
        <v>52.552812627646802</v>
      </c>
      <c r="H45" s="45">
        <f t="shared" si="0"/>
        <v>0.64571296990031612</v>
      </c>
      <c r="I45" s="44">
        <f t="shared" si="1"/>
        <v>32</v>
      </c>
      <c r="J45" s="44"/>
    </row>
    <row r="46" spans="1:10">
      <c r="A46" s="46" t="s">
        <v>25</v>
      </c>
      <c r="B46" s="46" t="s">
        <v>12</v>
      </c>
      <c r="C46" s="46" t="s">
        <v>11</v>
      </c>
      <c r="D46" s="47">
        <v>856704</v>
      </c>
      <c r="E46" s="47">
        <v>3421736</v>
      </c>
      <c r="F46" s="48">
        <v>47.404563063894997</v>
      </c>
      <c r="G46" s="48">
        <v>52.595436936104903</v>
      </c>
      <c r="H46" s="50"/>
      <c r="I46" s="50"/>
      <c r="J46" s="44"/>
    </row>
    <row r="47" spans="1:10">
      <c r="A47" s="46" t="s">
        <v>25</v>
      </c>
      <c r="B47" s="46" t="s">
        <v>13</v>
      </c>
      <c r="C47" s="46" t="s">
        <v>11</v>
      </c>
      <c r="D47" s="47">
        <v>774917</v>
      </c>
      <c r="E47" s="47">
        <v>2698725</v>
      </c>
      <c r="F47" s="48">
        <v>47.697005067207598</v>
      </c>
      <c r="G47" s="48">
        <v>52.302994932792302</v>
      </c>
      <c r="H47" s="45"/>
      <c r="I47" s="44"/>
      <c r="J47" s="44"/>
    </row>
    <row r="48" spans="1:10">
      <c r="A48" s="46" t="s">
        <v>25</v>
      </c>
      <c r="B48" s="46" t="s">
        <v>14</v>
      </c>
      <c r="C48" s="46" t="s">
        <v>11</v>
      </c>
      <c r="D48" s="47">
        <v>48087</v>
      </c>
      <c r="E48" s="47">
        <v>152319</v>
      </c>
      <c r="F48" s="48">
        <v>46.132130594344702</v>
      </c>
      <c r="G48" s="48">
        <v>53.867869405655199</v>
      </c>
      <c r="H48" s="50"/>
      <c r="I48" s="50"/>
      <c r="J48" s="44"/>
    </row>
    <row r="49" spans="1:10">
      <c r="A49" s="46" t="s">
        <v>26</v>
      </c>
      <c r="B49" s="46" t="s">
        <v>7</v>
      </c>
      <c r="C49" s="46" t="s">
        <v>11</v>
      </c>
      <c r="D49" s="47">
        <v>455989</v>
      </c>
      <c r="E49" s="47">
        <v>1754754</v>
      </c>
      <c r="F49" s="48">
        <v>49.031488174410697</v>
      </c>
      <c r="G49" s="48">
        <v>50.968511825589196</v>
      </c>
      <c r="H49" s="45">
        <f t="shared" si="0"/>
        <v>0.98023197928020189</v>
      </c>
      <c r="I49" s="44">
        <f t="shared" si="1"/>
        <v>2</v>
      </c>
      <c r="J49" s="44"/>
    </row>
    <row r="50" spans="1:10">
      <c r="A50" s="46" t="s">
        <v>26</v>
      </c>
      <c r="B50" s="46" t="s">
        <v>12</v>
      </c>
      <c r="C50" s="46" t="s">
        <v>11</v>
      </c>
      <c r="D50" s="47">
        <v>420914</v>
      </c>
      <c r="E50" s="47">
        <v>1627443</v>
      </c>
      <c r="F50" s="48">
        <v>49.058861047668003</v>
      </c>
      <c r="G50" s="48">
        <v>50.941138952331897</v>
      </c>
      <c r="H50" s="50"/>
      <c r="I50" s="50"/>
      <c r="J50" s="44"/>
    </row>
    <row r="51" spans="1:10">
      <c r="A51" s="46" t="s">
        <v>26</v>
      </c>
      <c r="B51" s="46" t="s">
        <v>13</v>
      </c>
      <c r="C51" s="46" t="s">
        <v>11</v>
      </c>
      <c r="D51" s="47">
        <v>24704</v>
      </c>
      <c r="E51" s="47">
        <v>92247</v>
      </c>
      <c r="F51" s="48">
        <v>48.5327436122584</v>
      </c>
      <c r="G51" s="48">
        <v>51.4672563877416</v>
      </c>
      <c r="H51" s="45"/>
      <c r="I51" s="44"/>
      <c r="J51" s="44"/>
    </row>
    <row r="52" spans="1:10">
      <c r="A52" s="46" t="s">
        <v>26</v>
      </c>
      <c r="B52" s="46" t="s">
        <v>14</v>
      </c>
      <c r="C52" s="46" t="s">
        <v>11</v>
      </c>
      <c r="D52" s="47">
        <v>1357</v>
      </c>
      <c r="E52" s="47">
        <v>4457</v>
      </c>
      <c r="F52" s="48">
        <v>42.921247475880598</v>
      </c>
      <c r="G52" s="48">
        <v>57.078752524119302</v>
      </c>
      <c r="H52" s="50"/>
      <c r="I52" s="50"/>
      <c r="J52" s="44"/>
    </row>
    <row r="53" spans="1:10">
      <c r="A53" s="46" t="s">
        <v>27</v>
      </c>
      <c r="B53" s="46" t="s">
        <v>7</v>
      </c>
      <c r="C53" s="46" t="s">
        <v>11</v>
      </c>
      <c r="D53" s="47">
        <v>1443035</v>
      </c>
      <c r="E53" s="47">
        <v>5853677</v>
      </c>
      <c r="F53" s="48">
        <v>48.283651455315997</v>
      </c>
      <c r="G53" s="48">
        <v>51.716348544683903</v>
      </c>
      <c r="H53" s="45">
        <f t="shared" si="0"/>
        <v>0.95880557297640046</v>
      </c>
      <c r="I53" s="44">
        <f t="shared" si="1"/>
        <v>15</v>
      </c>
      <c r="J53" s="44"/>
    </row>
    <row r="54" spans="1:10">
      <c r="A54" s="46" t="s">
        <v>27</v>
      </c>
      <c r="B54" s="46" t="s">
        <v>12</v>
      </c>
      <c r="C54" s="46" t="s">
        <v>11</v>
      </c>
      <c r="D54" s="47">
        <v>1195643</v>
      </c>
      <c r="E54" s="47">
        <v>4921999</v>
      </c>
      <c r="F54" s="48">
        <v>48.308360078902901</v>
      </c>
      <c r="G54" s="48">
        <v>51.691639921097099</v>
      </c>
      <c r="H54" s="50"/>
      <c r="I54" s="50"/>
      <c r="J54" s="44"/>
    </row>
    <row r="55" spans="1:10">
      <c r="A55" s="46" t="s">
        <v>27</v>
      </c>
      <c r="B55" s="46" t="s">
        <v>13</v>
      </c>
      <c r="C55" s="46" t="s">
        <v>11</v>
      </c>
      <c r="D55" s="47">
        <v>172074</v>
      </c>
      <c r="E55" s="47">
        <v>675548</v>
      </c>
      <c r="F55" s="48">
        <v>47.877871002504598</v>
      </c>
      <c r="G55" s="48">
        <v>52.122128997495302</v>
      </c>
      <c r="H55" s="45"/>
      <c r="I55" s="44"/>
      <c r="J55" s="44"/>
    </row>
    <row r="56" spans="1:10">
      <c r="A56" s="46" t="s">
        <v>27</v>
      </c>
      <c r="B56" s="46" t="s">
        <v>14</v>
      </c>
      <c r="C56" s="46" t="s">
        <v>11</v>
      </c>
      <c r="D56" s="47">
        <v>15873</v>
      </c>
      <c r="E56" s="47">
        <v>57836</v>
      </c>
      <c r="F56" s="48">
        <v>48.4767272978767</v>
      </c>
      <c r="G56" s="48">
        <v>51.523272702123201</v>
      </c>
      <c r="H56" s="50"/>
      <c r="I56" s="50"/>
      <c r="J56" s="44"/>
    </row>
    <row r="57" spans="1:10">
      <c r="A57" s="46" t="s">
        <v>28</v>
      </c>
      <c r="B57" s="46" t="s">
        <v>7</v>
      </c>
      <c r="C57" s="46" t="s">
        <v>11</v>
      </c>
      <c r="D57" s="47">
        <v>895157</v>
      </c>
      <c r="E57" s="47">
        <v>3533251</v>
      </c>
      <c r="F57" s="48">
        <v>48.087696005746501</v>
      </c>
      <c r="G57" s="48">
        <v>51.912303994253399</v>
      </c>
      <c r="H57" s="45">
        <f t="shared" si="0"/>
        <v>0.94176440557354746</v>
      </c>
      <c r="I57" s="44">
        <f t="shared" si="1"/>
        <v>23</v>
      </c>
      <c r="J57" s="44"/>
    </row>
    <row r="58" spans="1:10">
      <c r="A58" s="46" t="s">
        <v>28</v>
      </c>
      <c r="B58" s="46" t="s">
        <v>12</v>
      </c>
      <c r="C58" s="46" t="s">
        <v>11</v>
      </c>
      <c r="D58" s="47">
        <v>680319</v>
      </c>
      <c r="E58" s="47">
        <v>2766557</v>
      </c>
      <c r="F58" s="48">
        <v>48.097147465242898</v>
      </c>
      <c r="G58" s="48">
        <v>51.902852534757102</v>
      </c>
      <c r="H58" s="50"/>
      <c r="I58" s="50"/>
      <c r="J58" s="44"/>
    </row>
    <row r="59" spans="1:10">
      <c r="A59" s="46" t="s">
        <v>28</v>
      </c>
      <c r="B59" s="46" t="s">
        <v>13</v>
      </c>
      <c r="C59" s="46" t="s">
        <v>11</v>
      </c>
      <c r="D59" s="47">
        <v>154750</v>
      </c>
      <c r="E59" s="47">
        <v>576181</v>
      </c>
      <c r="F59" s="48">
        <v>48.101030752489201</v>
      </c>
      <c r="G59" s="48">
        <v>51.898969247510699</v>
      </c>
      <c r="H59" s="45"/>
      <c r="I59" s="44"/>
      <c r="J59" s="44"/>
    </row>
    <row r="60" spans="1:10">
      <c r="A60" s="46" t="s">
        <v>28</v>
      </c>
      <c r="B60" s="46" t="s">
        <v>14</v>
      </c>
      <c r="C60" s="46" t="s">
        <v>11</v>
      </c>
      <c r="D60" s="47">
        <v>7958</v>
      </c>
      <c r="E60" s="47">
        <v>25237</v>
      </c>
      <c r="F60" s="48">
        <v>47.216388635733203</v>
      </c>
      <c r="G60" s="48">
        <v>52.783611364266697</v>
      </c>
      <c r="H60" s="50"/>
      <c r="I60" s="50"/>
      <c r="J60" s="44"/>
    </row>
    <row r="61" spans="1:10">
      <c r="A61" s="46" t="s">
        <v>29</v>
      </c>
      <c r="B61" s="46" t="s">
        <v>7</v>
      </c>
      <c r="C61" s="46" t="s">
        <v>11</v>
      </c>
      <c r="D61" s="47">
        <v>757252</v>
      </c>
      <c r="E61" s="47">
        <v>2858359</v>
      </c>
      <c r="F61" s="48">
        <v>47.895488285411297</v>
      </c>
      <c r="G61" s="48">
        <v>52.104511714588703</v>
      </c>
      <c r="H61" s="45">
        <f t="shared" si="0"/>
        <v>0.95385287856618406</v>
      </c>
      <c r="I61" s="44">
        <f t="shared" si="1"/>
        <v>20</v>
      </c>
      <c r="J61" s="44"/>
    </row>
    <row r="62" spans="1:10">
      <c r="A62" s="46" t="s">
        <v>29</v>
      </c>
      <c r="B62" s="46" t="s">
        <v>12</v>
      </c>
      <c r="C62" s="46" t="s">
        <v>11</v>
      </c>
      <c r="D62" s="47">
        <v>563791</v>
      </c>
      <c r="E62" s="47">
        <v>2157912</v>
      </c>
      <c r="F62" s="48">
        <v>47.938794538424098</v>
      </c>
      <c r="G62" s="48">
        <v>52.061205461575803</v>
      </c>
      <c r="H62" s="50"/>
      <c r="I62" s="50"/>
      <c r="J62" s="44"/>
    </row>
    <row r="63" spans="1:10">
      <c r="A63" s="46" t="s">
        <v>29</v>
      </c>
      <c r="B63" s="46" t="s">
        <v>13</v>
      </c>
      <c r="C63" s="46" t="s">
        <v>11</v>
      </c>
      <c r="D63" s="47">
        <v>153923</v>
      </c>
      <c r="E63" s="47">
        <v>569349</v>
      </c>
      <c r="F63" s="48">
        <v>47.764727785593699</v>
      </c>
      <c r="G63" s="48">
        <v>52.235272214406201</v>
      </c>
      <c r="H63" s="45"/>
      <c r="I63" s="44"/>
      <c r="J63" s="44"/>
    </row>
    <row r="64" spans="1:10">
      <c r="A64" s="46" t="s">
        <v>29</v>
      </c>
      <c r="B64" s="46" t="s">
        <v>14</v>
      </c>
      <c r="C64" s="46" t="s">
        <v>11</v>
      </c>
      <c r="D64" s="47">
        <v>4593</v>
      </c>
      <c r="E64" s="47">
        <v>15250</v>
      </c>
      <c r="F64" s="48">
        <v>47.501639344262301</v>
      </c>
      <c r="G64" s="48">
        <v>52.498360655737699</v>
      </c>
      <c r="H64" s="50"/>
      <c r="I64" s="50"/>
      <c r="J64" s="44"/>
    </row>
    <row r="65" spans="1:10">
      <c r="A65" s="46" t="s">
        <v>30</v>
      </c>
      <c r="B65" s="46" t="s">
        <v>7</v>
      </c>
      <c r="C65" s="46" t="s">
        <v>11</v>
      </c>
      <c r="D65" s="47">
        <v>2059987</v>
      </c>
      <c r="E65" s="47">
        <v>7844830</v>
      </c>
      <c r="F65" s="48">
        <v>48.886578804129599</v>
      </c>
      <c r="G65" s="48">
        <v>51.113421195870401</v>
      </c>
      <c r="H65" s="45">
        <f t="shared" si="0"/>
        <v>0.91981260075913096</v>
      </c>
      <c r="I65" s="44">
        <f t="shared" si="1"/>
        <v>27</v>
      </c>
      <c r="J65" s="44"/>
    </row>
    <row r="66" spans="1:10">
      <c r="A66" s="46" t="s">
        <v>30</v>
      </c>
      <c r="B66" s="46" t="s">
        <v>12</v>
      </c>
      <c r="C66" s="46" t="s">
        <v>11</v>
      </c>
      <c r="D66" s="47">
        <v>1674373</v>
      </c>
      <c r="E66" s="47">
        <v>6526782</v>
      </c>
      <c r="F66" s="48">
        <v>48.903502522376201</v>
      </c>
      <c r="G66" s="48">
        <v>51.0964974776237</v>
      </c>
      <c r="H66" s="50"/>
      <c r="I66" s="50"/>
      <c r="J66" s="44"/>
    </row>
    <row r="67" spans="1:10">
      <c r="A67" s="46" t="s">
        <v>30</v>
      </c>
      <c r="B67" s="46" t="s">
        <v>13</v>
      </c>
      <c r="C67" s="46" t="s">
        <v>11</v>
      </c>
      <c r="D67" s="47">
        <v>173072</v>
      </c>
      <c r="E67" s="47">
        <v>639146</v>
      </c>
      <c r="F67" s="48">
        <v>49.162163261602203</v>
      </c>
      <c r="G67" s="48">
        <v>50.837836738397797</v>
      </c>
      <c r="H67" s="45"/>
      <c r="I67" s="44"/>
      <c r="J67" s="44"/>
    </row>
    <row r="68" spans="1:10">
      <c r="A68" s="46" t="s">
        <v>30</v>
      </c>
      <c r="B68" s="46" t="s">
        <v>14</v>
      </c>
      <c r="C68" s="46" t="s">
        <v>11</v>
      </c>
      <c r="D68" s="47">
        <v>47357</v>
      </c>
      <c r="E68" s="47">
        <v>164819</v>
      </c>
      <c r="F68" s="48">
        <v>48.652157821610302</v>
      </c>
      <c r="G68" s="48">
        <v>51.347842178389598</v>
      </c>
      <c r="H68" s="50"/>
      <c r="I68" s="50"/>
      <c r="J68" s="44"/>
    </row>
    <row r="69" spans="1:10">
      <c r="A69" s="46" t="s">
        <v>31</v>
      </c>
      <c r="B69" s="46" t="s">
        <v>7</v>
      </c>
      <c r="C69" s="46" t="s">
        <v>11</v>
      </c>
      <c r="D69" s="47">
        <v>4168206</v>
      </c>
      <c r="E69" s="47">
        <v>16187608</v>
      </c>
      <c r="F69" s="48">
        <v>48.3954639870202</v>
      </c>
      <c r="G69" s="48">
        <v>51.6045360129798</v>
      </c>
      <c r="H69" s="45">
        <f t="shared" si="0"/>
        <v>0.90800670600253441</v>
      </c>
      <c r="I69" s="44">
        <f t="shared" si="1"/>
        <v>29</v>
      </c>
      <c r="J69" s="44"/>
    </row>
    <row r="70" spans="1:10">
      <c r="A70" s="46" t="s">
        <v>31</v>
      </c>
      <c r="B70" s="46" t="s">
        <v>12</v>
      </c>
      <c r="C70" s="46" t="s">
        <v>11</v>
      </c>
      <c r="D70" s="47">
        <v>2571375</v>
      </c>
      <c r="E70" s="47">
        <v>10460450</v>
      </c>
      <c r="F70" s="48">
        <v>48.527262211472703</v>
      </c>
      <c r="G70" s="48">
        <v>51.472737788527198</v>
      </c>
      <c r="H70" s="50"/>
      <c r="I70" s="50"/>
      <c r="J70" s="44"/>
    </row>
    <row r="71" spans="1:10">
      <c r="A71" s="46" t="s">
        <v>31</v>
      </c>
      <c r="B71" s="46" t="s">
        <v>13</v>
      </c>
      <c r="C71" s="46" t="s">
        <v>11</v>
      </c>
      <c r="D71" s="47">
        <v>1034937</v>
      </c>
      <c r="E71" s="47">
        <v>3825946</v>
      </c>
      <c r="F71" s="48">
        <v>48.207449869914498</v>
      </c>
      <c r="G71" s="48">
        <v>51.792550130085402</v>
      </c>
      <c r="H71" s="45"/>
      <c r="I71" s="44"/>
      <c r="J71" s="44"/>
    </row>
    <row r="72" spans="1:10">
      <c r="A72" s="46" t="s">
        <v>31</v>
      </c>
      <c r="B72" s="46" t="s">
        <v>14</v>
      </c>
      <c r="C72" s="46" t="s">
        <v>11</v>
      </c>
      <c r="D72" s="47">
        <v>178447</v>
      </c>
      <c r="E72" s="47">
        <v>624120</v>
      </c>
      <c r="F72" s="48">
        <v>48.0627122989168</v>
      </c>
      <c r="G72" s="48">
        <v>51.9372877010831</v>
      </c>
      <c r="H72" s="50"/>
      <c r="I72" s="50"/>
      <c r="J72" s="44"/>
    </row>
    <row r="73" spans="1:10">
      <c r="A73" s="46" t="s">
        <v>32</v>
      </c>
      <c r="B73" s="46" t="s">
        <v>7</v>
      </c>
      <c r="C73" s="46" t="s">
        <v>11</v>
      </c>
      <c r="D73" s="47">
        <v>1191884</v>
      </c>
      <c r="E73" s="47">
        <v>4584471</v>
      </c>
      <c r="F73" s="48">
        <v>48.200697528678802</v>
      </c>
      <c r="G73" s="48">
        <v>51.799302471321099</v>
      </c>
      <c r="H73" s="45">
        <f t="shared" si="0"/>
        <v>0.96950374365290581</v>
      </c>
      <c r="I73" s="44">
        <f t="shared" si="1"/>
        <v>5</v>
      </c>
      <c r="J73" s="44"/>
    </row>
    <row r="74" spans="1:10">
      <c r="A74" s="46" t="s">
        <v>32</v>
      </c>
      <c r="B74" s="46" t="s">
        <v>12</v>
      </c>
      <c r="C74" s="46" t="s">
        <v>11</v>
      </c>
      <c r="D74" s="47">
        <v>979971</v>
      </c>
      <c r="E74" s="47">
        <v>3823283</v>
      </c>
      <c r="F74" s="48">
        <v>48.2302251755886</v>
      </c>
      <c r="G74" s="48">
        <v>51.7697748244113</v>
      </c>
      <c r="H74" s="50"/>
      <c r="I74" s="50"/>
      <c r="J74" s="44"/>
    </row>
    <row r="75" spans="1:10">
      <c r="A75" s="46" t="s">
        <v>32</v>
      </c>
      <c r="B75" s="46" t="s">
        <v>13</v>
      </c>
      <c r="C75" s="46" t="s">
        <v>11</v>
      </c>
      <c r="D75" s="47">
        <v>147881</v>
      </c>
      <c r="E75" s="47">
        <v>556502</v>
      </c>
      <c r="F75" s="48">
        <v>48.215639835975402</v>
      </c>
      <c r="G75" s="48">
        <v>51.784360164024498</v>
      </c>
      <c r="H75" s="45"/>
      <c r="I75" s="44"/>
      <c r="J75" s="44"/>
    </row>
    <row r="76" spans="1:10">
      <c r="A76" s="46" t="s">
        <v>32</v>
      </c>
      <c r="B76" s="46" t="s">
        <v>14</v>
      </c>
      <c r="C76" s="46" t="s">
        <v>11</v>
      </c>
      <c r="D76" s="47">
        <v>27684</v>
      </c>
      <c r="E76" s="47">
        <v>93295</v>
      </c>
      <c r="F76" s="48">
        <v>46.9746503028029</v>
      </c>
      <c r="G76" s="48">
        <v>53.025349697197001</v>
      </c>
      <c r="H76" s="50"/>
      <c r="I76" s="50"/>
      <c r="J76" s="44"/>
    </row>
    <row r="77" spans="1:10">
      <c r="A77" s="46" t="s">
        <v>33</v>
      </c>
      <c r="B77" s="46" t="s">
        <v>7</v>
      </c>
      <c r="C77" s="46" t="s">
        <v>11</v>
      </c>
      <c r="D77" s="47">
        <v>523984</v>
      </c>
      <c r="E77" s="47">
        <v>1903811</v>
      </c>
      <c r="F77" s="48">
        <v>48.056556034186102</v>
      </c>
      <c r="G77" s="48">
        <v>51.943443965813799</v>
      </c>
      <c r="H77" s="45">
        <f t="shared" ref="H77:H137" si="2">(D78+D79+D80)/D77</f>
        <v>0.93657058230785672</v>
      </c>
      <c r="I77" s="44">
        <f t="shared" si="1"/>
        <v>24</v>
      </c>
      <c r="J77" s="44"/>
    </row>
    <row r="78" spans="1:10">
      <c r="A78" s="46" t="s">
        <v>33</v>
      </c>
      <c r="B78" s="46" t="s">
        <v>12</v>
      </c>
      <c r="C78" s="46" t="s">
        <v>11</v>
      </c>
      <c r="D78" s="47">
        <v>331635</v>
      </c>
      <c r="E78" s="47">
        <v>1253406</v>
      </c>
      <c r="F78" s="48">
        <v>48.164202181894701</v>
      </c>
      <c r="G78" s="48">
        <v>51.835797818105199</v>
      </c>
      <c r="H78" s="50"/>
      <c r="I78" s="50"/>
      <c r="J78" s="44"/>
    </row>
    <row r="79" spans="1:10">
      <c r="A79" s="46" t="s">
        <v>33</v>
      </c>
      <c r="B79" s="46" t="s">
        <v>13</v>
      </c>
      <c r="C79" s="46" t="s">
        <v>11</v>
      </c>
      <c r="D79" s="47">
        <v>150855</v>
      </c>
      <c r="E79" s="47">
        <v>523857</v>
      </c>
      <c r="F79" s="48">
        <v>48.129928587381599</v>
      </c>
      <c r="G79" s="48">
        <v>51.870071412618302</v>
      </c>
      <c r="H79" s="45"/>
      <c r="I79" s="44"/>
      <c r="J79" s="44"/>
    </row>
    <row r="80" spans="1:10">
      <c r="A80" s="46" t="s">
        <v>33</v>
      </c>
      <c r="B80" s="46" t="s">
        <v>14</v>
      </c>
      <c r="C80" s="46" t="s">
        <v>11</v>
      </c>
      <c r="D80" s="47">
        <v>8258</v>
      </c>
      <c r="E80" s="47">
        <v>25413</v>
      </c>
      <c r="F80" s="48">
        <v>47.621296186990897</v>
      </c>
      <c r="G80" s="48">
        <v>52.378703813009103</v>
      </c>
      <c r="H80" s="50"/>
      <c r="I80" s="50"/>
      <c r="J80" s="44"/>
    </row>
    <row r="81" spans="1:10">
      <c r="A81" s="46" t="s">
        <v>34</v>
      </c>
      <c r="B81" s="46" t="s">
        <v>7</v>
      </c>
      <c r="C81" s="46" t="s">
        <v>11</v>
      </c>
      <c r="D81" s="47">
        <v>332553</v>
      </c>
      <c r="E81" s="47">
        <v>1181050</v>
      </c>
      <c r="F81" s="48">
        <v>49.6168663477414</v>
      </c>
      <c r="G81" s="48">
        <v>50.3831336522585</v>
      </c>
      <c r="H81" s="45">
        <f t="shared" si="2"/>
        <v>0.96237892907295974</v>
      </c>
      <c r="I81" s="44">
        <f t="shared" ref="I81:I137" si="3">_xlfn.RANK.EQ(H81,H$13:H$137,0)</f>
        <v>11</v>
      </c>
      <c r="J81" s="44"/>
    </row>
    <row r="82" spans="1:10">
      <c r="A82" s="46" t="s">
        <v>34</v>
      </c>
      <c r="B82" s="46" t="s">
        <v>12</v>
      </c>
      <c r="C82" s="46" t="s">
        <v>11</v>
      </c>
      <c r="D82" s="47">
        <v>286712</v>
      </c>
      <c r="E82" s="47">
        <v>1025352</v>
      </c>
      <c r="F82" s="48">
        <v>49.530697750626103</v>
      </c>
      <c r="G82" s="48">
        <v>50.469302249373797</v>
      </c>
      <c r="H82" s="50"/>
      <c r="I82" s="50"/>
      <c r="J82" s="44"/>
    </row>
    <row r="83" spans="1:10">
      <c r="A83" s="46" t="s">
        <v>34</v>
      </c>
      <c r="B83" s="46" t="s">
        <v>13</v>
      </c>
      <c r="C83" s="46" t="s">
        <v>11</v>
      </c>
      <c r="D83" s="47">
        <v>28161</v>
      </c>
      <c r="E83" s="47">
        <v>97313</v>
      </c>
      <c r="F83" s="48">
        <v>50.882204844162601</v>
      </c>
      <c r="G83" s="48">
        <v>49.1177951558373</v>
      </c>
      <c r="H83" s="45"/>
      <c r="I83" s="44"/>
      <c r="J83" s="44"/>
    </row>
    <row r="84" spans="1:10">
      <c r="A84" s="46" t="s">
        <v>34</v>
      </c>
      <c r="B84" s="46" t="s">
        <v>14</v>
      </c>
      <c r="C84" s="46" t="s">
        <v>11</v>
      </c>
      <c r="D84" s="47">
        <v>5169</v>
      </c>
      <c r="E84" s="47">
        <v>17021</v>
      </c>
      <c r="F84" s="48">
        <v>49.4448034780565</v>
      </c>
      <c r="G84" s="48">
        <v>50.555196521943401</v>
      </c>
      <c r="H84" s="50"/>
      <c r="I84" s="50"/>
      <c r="J84" s="44"/>
    </row>
    <row r="85" spans="1:10">
      <c r="A85" s="46" t="s">
        <v>35</v>
      </c>
      <c r="B85" s="46" t="s">
        <v>7</v>
      </c>
      <c r="C85" s="46" t="s">
        <v>11</v>
      </c>
      <c r="D85" s="47">
        <v>1393542</v>
      </c>
      <c r="E85" s="47">
        <v>5119504</v>
      </c>
      <c r="F85" s="48">
        <v>49.650454419021798</v>
      </c>
      <c r="G85" s="48">
        <v>50.349545580978102</v>
      </c>
      <c r="H85" s="45">
        <f t="shared" si="2"/>
        <v>0.96219633136281502</v>
      </c>
      <c r="I85" s="44">
        <f t="shared" si="3"/>
        <v>12</v>
      </c>
      <c r="J85" s="44"/>
    </row>
    <row r="86" spans="1:10">
      <c r="A86" s="46" t="s">
        <v>35</v>
      </c>
      <c r="B86" s="46" t="s">
        <v>12</v>
      </c>
      <c r="C86" s="46" t="s">
        <v>11</v>
      </c>
      <c r="D86" s="47">
        <v>1206889</v>
      </c>
      <c r="E86" s="47">
        <v>4510759</v>
      </c>
      <c r="F86" s="48">
        <v>49.545808144482997</v>
      </c>
      <c r="G86" s="48">
        <v>50.454191855517003</v>
      </c>
      <c r="H86" s="50"/>
      <c r="I86" s="50"/>
      <c r="J86" s="44"/>
    </row>
    <row r="87" spans="1:10">
      <c r="A87" s="46" t="s">
        <v>35</v>
      </c>
      <c r="B87" s="46" t="s">
        <v>13</v>
      </c>
      <c r="C87" s="46" t="s">
        <v>11</v>
      </c>
      <c r="D87" s="47">
        <v>93189</v>
      </c>
      <c r="E87" s="47">
        <v>313551</v>
      </c>
      <c r="F87" s="48">
        <v>50.0017541006088</v>
      </c>
      <c r="G87" s="48">
        <v>49.998245899391101</v>
      </c>
      <c r="H87" s="45"/>
      <c r="I87" s="44"/>
      <c r="J87" s="44"/>
    </row>
    <row r="88" spans="1:10">
      <c r="A88" s="46" t="s">
        <v>35</v>
      </c>
      <c r="B88" s="46" t="s">
        <v>14</v>
      </c>
      <c r="C88" s="46" t="s">
        <v>11</v>
      </c>
      <c r="D88" s="47">
        <v>40783</v>
      </c>
      <c r="E88" s="47">
        <v>142577</v>
      </c>
      <c r="F88" s="48">
        <v>50.252845830673898</v>
      </c>
      <c r="G88" s="48">
        <v>49.747154169326002</v>
      </c>
      <c r="H88" s="50"/>
      <c r="I88" s="50"/>
      <c r="J88" s="44"/>
    </row>
    <row r="89" spans="1:10">
      <c r="A89" s="46" t="s">
        <v>36</v>
      </c>
      <c r="B89" s="46" t="s">
        <v>7</v>
      </c>
      <c r="C89" s="46" t="s">
        <v>11</v>
      </c>
      <c r="D89" s="47">
        <v>1043527</v>
      </c>
      <c r="E89" s="47">
        <v>3967889</v>
      </c>
      <c r="F89" s="48">
        <v>47.599063381057199</v>
      </c>
      <c r="G89" s="48">
        <v>52.400936618942701</v>
      </c>
      <c r="H89" s="45">
        <f t="shared" si="2"/>
        <v>0.94763527920216728</v>
      </c>
      <c r="I89" s="44">
        <f t="shared" si="3"/>
        <v>22</v>
      </c>
      <c r="J89" s="44"/>
    </row>
    <row r="90" spans="1:10">
      <c r="A90" s="46" t="s">
        <v>36</v>
      </c>
      <c r="B90" s="46" t="s">
        <v>12</v>
      </c>
      <c r="C90" s="46" t="s">
        <v>11</v>
      </c>
      <c r="D90" s="47">
        <v>768885</v>
      </c>
      <c r="E90" s="47">
        <v>3011238</v>
      </c>
      <c r="F90" s="48">
        <v>47.626159074772502</v>
      </c>
      <c r="G90" s="48">
        <v>52.373840925227398</v>
      </c>
      <c r="H90" s="50"/>
      <c r="I90" s="50"/>
      <c r="J90" s="44"/>
    </row>
    <row r="91" spans="1:10">
      <c r="A91" s="46" t="s">
        <v>36</v>
      </c>
      <c r="B91" s="46" t="s">
        <v>13</v>
      </c>
      <c r="C91" s="46" t="s">
        <v>11</v>
      </c>
      <c r="D91" s="47">
        <v>213142</v>
      </c>
      <c r="E91" s="47">
        <v>760269</v>
      </c>
      <c r="F91" s="48">
        <v>47.455177049176001</v>
      </c>
      <c r="G91" s="48">
        <v>52.5448229508239</v>
      </c>
      <c r="H91" s="45"/>
      <c r="I91" s="44"/>
      <c r="J91" s="44"/>
    </row>
    <row r="92" spans="1:10">
      <c r="A92" s="46" t="s">
        <v>36</v>
      </c>
      <c r="B92" s="46" t="s">
        <v>14</v>
      </c>
      <c r="C92" s="46" t="s">
        <v>11</v>
      </c>
      <c r="D92" s="47">
        <v>6856</v>
      </c>
      <c r="E92" s="47">
        <v>21655</v>
      </c>
      <c r="F92" s="48">
        <v>46.354190718078897</v>
      </c>
      <c r="G92" s="48">
        <v>53.645809281920997</v>
      </c>
      <c r="H92" s="50"/>
      <c r="I92" s="50"/>
      <c r="J92" s="44"/>
    </row>
    <row r="93" spans="1:10">
      <c r="A93" s="46" t="s">
        <v>37</v>
      </c>
      <c r="B93" s="46" t="s">
        <v>7</v>
      </c>
      <c r="C93" s="46" t="s">
        <v>11</v>
      </c>
      <c r="D93" s="47">
        <v>1554026</v>
      </c>
      <c r="E93" s="47">
        <v>6168883</v>
      </c>
      <c r="F93" s="48">
        <v>47.718152540743603</v>
      </c>
      <c r="G93" s="48">
        <v>52.281847459256397</v>
      </c>
      <c r="H93" s="45">
        <f t="shared" si="2"/>
        <v>0.91444995128781625</v>
      </c>
      <c r="I93" s="44">
        <f t="shared" si="3"/>
        <v>28</v>
      </c>
      <c r="J93" s="44"/>
    </row>
    <row r="94" spans="1:10">
      <c r="A94" s="46" t="s">
        <v>37</v>
      </c>
      <c r="B94" s="46" t="s">
        <v>12</v>
      </c>
      <c r="C94" s="46" t="s">
        <v>11</v>
      </c>
      <c r="D94" s="47">
        <v>1055965</v>
      </c>
      <c r="E94" s="47">
        <v>4344438</v>
      </c>
      <c r="F94" s="48">
        <v>47.795226908520704</v>
      </c>
      <c r="G94" s="48">
        <v>52.204773091479197</v>
      </c>
      <c r="H94" s="50"/>
      <c r="I94" s="50"/>
      <c r="J94" s="44"/>
    </row>
    <row r="95" spans="1:10">
      <c r="A95" s="46" t="s">
        <v>37</v>
      </c>
      <c r="B95" s="46" t="s">
        <v>13</v>
      </c>
      <c r="C95" s="46" t="s">
        <v>11</v>
      </c>
      <c r="D95" s="47">
        <v>343209</v>
      </c>
      <c r="E95" s="47">
        <v>1309904</v>
      </c>
      <c r="F95" s="48">
        <v>47.570279959447397</v>
      </c>
      <c r="G95" s="48">
        <v>52.429720040552603</v>
      </c>
      <c r="H95" s="45"/>
      <c r="I95" s="44"/>
      <c r="J95" s="44"/>
    </row>
    <row r="96" spans="1:10">
      <c r="A96" s="46" t="s">
        <v>37</v>
      </c>
      <c r="B96" s="46" t="s">
        <v>14</v>
      </c>
      <c r="C96" s="46" t="s">
        <v>11</v>
      </c>
      <c r="D96" s="47">
        <v>21905</v>
      </c>
      <c r="E96" s="47">
        <v>74289</v>
      </c>
      <c r="F96" s="48">
        <v>46.675820107956703</v>
      </c>
      <c r="G96" s="48">
        <v>53.324179892043198</v>
      </c>
      <c r="H96" s="50"/>
      <c r="I96" s="50"/>
      <c r="J96" s="44"/>
    </row>
    <row r="97" spans="1:10">
      <c r="A97" s="46" t="s">
        <v>38</v>
      </c>
      <c r="B97" s="46" t="s">
        <v>7</v>
      </c>
      <c r="C97" s="46" t="s">
        <v>11</v>
      </c>
      <c r="D97" s="47">
        <v>533596</v>
      </c>
      <c r="E97" s="47">
        <v>2038372</v>
      </c>
      <c r="F97" s="48">
        <v>48.736736964597199</v>
      </c>
      <c r="G97" s="48">
        <v>51.263263035402701</v>
      </c>
      <c r="H97" s="45">
        <f t="shared" si="2"/>
        <v>0.95762899272108482</v>
      </c>
      <c r="I97" s="44">
        <f t="shared" si="3"/>
        <v>16</v>
      </c>
      <c r="J97" s="44"/>
    </row>
    <row r="98" spans="1:10">
      <c r="A98" s="46" t="s">
        <v>38</v>
      </c>
      <c r="B98" s="46" t="s">
        <v>12</v>
      </c>
      <c r="C98" s="46" t="s">
        <v>11</v>
      </c>
      <c r="D98" s="47">
        <v>432226</v>
      </c>
      <c r="E98" s="47">
        <v>1673166</v>
      </c>
      <c r="F98" s="48">
        <v>48.708317046844101</v>
      </c>
      <c r="G98" s="48">
        <v>51.291682953155799</v>
      </c>
      <c r="H98" s="50"/>
      <c r="I98" s="50"/>
      <c r="J98" s="44"/>
    </row>
    <row r="99" spans="1:10">
      <c r="A99" s="46" t="s">
        <v>38</v>
      </c>
      <c r="B99" s="46" t="s">
        <v>13</v>
      </c>
      <c r="C99" s="46" t="s">
        <v>11</v>
      </c>
      <c r="D99" s="47">
        <v>72037</v>
      </c>
      <c r="E99" s="47">
        <v>278776</v>
      </c>
      <c r="F99" s="48">
        <v>48.466510746979601</v>
      </c>
      <c r="G99" s="48">
        <v>51.533489253020299</v>
      </c>
      <c r="H99" s="45"/>
      <c r="I99" s="44"/>
      <c r="J99" s="44"/>
    </row>
    <row r="100" spans="1:10">
      <c r="A100" s="46" t="s">
        <v>38</v>
      </c>
      <c r="B100" s="46" t="s">
        <v>14</v>
      </c>
      <c r="C100" s="46" t="s">
        <v>11</v>
      </c>
      <c r="D100" s="47">
        <v>6724</v>
      </c>
      <c r="E100" s="47">
        <v>19657</v>
      </c>
      <c r="F100" s="48">
        <v>47.250343389123401</v>
      </c>
      <c r="G100" s="48">
        <v>52.749656610876499</v>
      </c>
      <c r="H100" s="50"/>
      <c r="I100" s="50"/>
      <c r="J100" s="44"/>
    </row>
    <row r="101" spans="1:10">
      <c r="A101" s="46" t="s">
        <v>39</v>
      </c>
      <c r="B101" s="46" t="s">
        <v>7</v>
      </c>
      <c r="C101" s="46" t="s">
        <v>11</v>
      </c>
      <c r="D101" s="47">
        <v>441200</v>
      </c>
      <c r="E101" s="47">
        <v>1501562</v>
      </c>
      <c r="F101" s="48">
        <v>50.050414168712301</v>
      </c>
      <c r="G101" s="48">
        <v>49.9495858312876</v>
      </c>
      <c r="H101" s="45">
        <f t="shared" si="2"/>
        <v>0.83477334542157755</v>
      </c>
      <c r="I101" s="44">
        <f t="shared" si="3"/>
        <v>31</v>
      </c>
      <c r="J101" s="44"/>
    </row>
    <row r="102" spans="1:10">
      <c r="A102" s="46" t="s">
        <v>39</v>
      </c>
      <c r="B102" s="46" t="s">
        <v>12</v>
      </c>
      <c r="C102" s="46" t="s">
        <v>11</v>
      </c>
      <c r="D102" s="47">
        <v>310567</v>
      </c>
      <c r="E102" s="47">
        <v>1120833</v>
      </c>
      <c r="F102" s="48">
        <v>49.3756875466728</v>
      </c>
      <c r="G102" s="48">
        <v>50.6243124533271</v>
      </c>
      <c r="H102" s="50"/>
      <c r="I102" s="50"/>
      <c r="J102" s="44"/>
    </row>
    <row r="103" spans="1:10">
      <c r="A103" s="46" t="s">
        <v>39</v>
      </c>
      <c r="B103" s="46" t="s">
        <v>13</v>
      </c>
      <c r="C103" s="46" t="s">
        <v>11</v>
      </c>
      <c r="D103" s="47">
        <v>42347</v>
      </c>
      <c r="E103" s="47">
        <v>141377</v>
      </c>
      <c r="F103" s="48">
        <v>49.656591949185497</v>
      </c>
      <c r="G103" s="48">
        <v>50.343408050814503</v>
      </c>
      <c r="H103" s="45"/>
      <c r="I103" s="44"/>
      <c r="J103" s="44"/>
    </row>
    <row r="104" spans="1:10">
      <c r="A104" s="46" t="s">
        <v>39</v>
      </c>
      <c r="B104" s="46" t="s">
        <v>14</v>
      </c>
      <c r="C104" s="46" t="s">
        <v>11</v>
      </c>
      <c r="D104" s="47">
        <v>15388</v>
      </c>
      <c r="E104" s="47">
        <v>45933</v>
      </c>
      <c r="F104" s="48">
        <v>51.995297498530398</v>
      </c>
      <c r="G104" s="48">
        <v>48.004702501469502</v>
      </c>
      <c r="H104" s="50"/>
      <c r="I104" s="50"/>
      <c r="J104" s="44"/>
    </row>
    <row r="105" spans="1:10">
      <c r="A105" s="46" t="s">
        <v>40</v>
      </c>
      <c r="B105" s="46" t="s">
        <v>7</v>
      </c>
      <c r="C105" s="46" t="s">
        <v>11</v>
      </c>
      <c r="D105" s="47">
        <v>710233</v>
      </c>
      <c r="E105" s="47">
        <v>2717820</v>
      </c>
      <c r="F105" s="48">
        <v>48.477272225533703</v>
      </c>
      <c r="G105" s="48">
        <v>51.522727774466297</v>
      </c>
      <c r="H105" s="45">
        <f t="shared" si="2"/>
        <v>0.95395595529917643</v>
      </c>
      <c r="I105" s="44">
        <f t="shared" si="3"/>
        <v>19</v>
      </c>
      <c r="J105" s="44"/>
    </row>
    <row r="106" spans="1:10">
      <c r="A106" s="46" t="s">
        <v>40</v>
      </c>
      <c r="B106" s="46" t="s">
        <v>12</v>
      </c>
      <c r="C106" s="46" t="s">
        <v>11</v>
      </c>
      <c r="D106" s="47">
        <v>578692</v>
      </c>
      <c r="E106" s="47">
        <v>2246286</v>
      </c>
      <c r="F106" s="48">
        <v>48.530151547932903</v>
      </c>
      <c r="G106" s="48">
        <v>51.469848452067097</v>
      </c>
      <c r="H106" s="50"/>
      <c r="I106" s="50"/>
      <c r="J106" s="44"/>
    </row>
    <row r="107" spans="1:10">
      <c r="A107" s="46" t="s">
        <v>40</v>
      </c>
      <c r="B107" s="46" t="s">
        <v>13</v>
      </c>
      <c r="C107" s="46" t="s">
        <v>11</v>
      </c>
      <c r="D107" s="47">
        <v>93272</v>
      </c>
      <c r="E107" s="47">
        <v>347807</v>
      </c>
      <c r="F107" s="48">
        <v>48.6381815202109</v>
      </c>
      <c r="G107" s="48">
        <v>51.361818479789001</v>
      </c>
      <c r="H107" s="45"/>
      <c r="I107" s="44"/>
      <c r="J107" s="44"/>
    </row>
    <row r="108" spans="1:10">
      <c r="A108" s="46" t="s">
        <v>40</v>
      </c>
      <c r="B108" s="46" t="s">
        <v>14</v>
      </c>
      <c r="C108" s="46" t="s">
        <v>11</v>
      </c>
      <c r="D108" s="47">
        <v>5567</v>
      </c>
      <c r="E108" s="47">
        <v>18638</v>
      </c>
      <c r="F108" s="48">
        <v>46.512501341345597</v>
      </c>
      <c r="G108" s="48">
        <v>53.487498658654303</v>
      </c>
      <c r="H108" s="50"/>
      <c r="I108" s="50"/>
      <c r="J108" s="44"/>
    </row>
    <row r="109" spans="1:10">
      <c r="A109" s="51" t="s">
        <v>41</v>
      </c>
      <c r="B109" s="51" t="s">
        <v>7</v>
      </c>
      <c r="C109" s="51" t="s">
        <v>11</v>
      </c>
      <c r="D109" s="52">
        <v>806237</v>
      </c>
      <c r="E109" s="52">
        <v>2966321</v>
      </c>
      <c r="F109" s="53">
        <v>49.356930689564599</v>
      </c>
      <c r="G109" s="53">
        <v>50.643069310435401</v>
      </c>
      <c r="H109" s="54">
        <f t="shared" si="2"/>
        <v>0.96154356597377699</v>
      </c>
      <c r="I109" s="55">
        <f>_xlfn.RANK.EQ(H109,H$13:H$137,0)</f>
        <v>13</v>
      </c>
      <c r="J109" s="44"/>
    </row>
    <row r="110" spans="1:10">
      <c r="A110" s="46" t="s">
        <v>41</v>
      </c>
      <c r="B110" s="46" t="s">
        <v>12</v>
      </c>
      <c r="C110" s="46" t="s">
        <v>11</v>
      </c>
      <c r="D110" s="47">
        <v>702465</v>
      </c>
      <c r="E110" s="47">
        <v>2606299</v>
      </c>
      <c r="F110" s="48">
        <v>49.226470178594198</v>
      </c>
      <c r="G110" s="48">
        <v>50.773529821405702</v>
      </c>
      <c r="H110" s="50"/>
      <c r="I110" s="50"/>
      <c r="J110" s="44"/>
    </row>
    <row r="111" spans="1:10">
      <c r="A111" s="46" t="s">
        <v>41</v>
      </c>
      <c r="B111" s="46" t="s">
        <v>13</v>
      </c>
      <c r="C111" s="46" t="s">
        <v>11</v>
      </c>
      <c r="D111" s="47">
        <v>67348</v>
      </c>
      <c r="E111" s="47">
        <v>243935</v>
      </c>
      <c r="F111" s="48">
        <v>50.127697952323302</v>
      </c>
      <c r="G111" s="48">
        <v>49.872302047676598</v>
      </c>
      <c r="H111" s="45"/>
      <c r="I111" s="44"/>
      <c r="J111" s="44"/>
    </row>
    <row r="112" spans="1:10">
      <c r="A112" s="46" t="s">
        <v>41</v>
      </c>
      <c r="B112" s="46" t="s">
        <v>14</v>
      </c>
      <c r="C112" s="46" t="s">
        <v>11</v>
      </c>
      <c r="D112" s="47">
        <v>5419</v>
      </c>
      <c r="E112" s="47">
        <v>17993</v>
      </c>
      <c r="F112" s="48">
        <v>47.323959317512298</v>
      </c>
      <c r="G112" s="48">
        <v>52.676040682487603</v>
      </c>
      <c r="H112" s="50"/>
      <c r="I112" s="50"/>
      <c r="J112" s="44"/>
    </row>
    <row r="113" spans="1:10">
      <c r="A113" s="46" t="s">
        <v>42</v>
      </c>
      <c r="B113" s="46" t="s">
        <v>7</v>
      </c>
      <c r="C113" s="46" t="s">
        <v>11</v>
      </c>
      <c r="D113" s="47">
        <v>814820</v>
      </c>
      <c r="E113" s="47">
        <v>2850330</v>
      </c>
      <c r="F113" s="48">
        <v>49.482656394171897</v>
      </c>
      <c r="G113" s="48">
        <v>50.517343605828103</v>
      </c>
      <c r="H113" s="45">
        <f t="shared" si="2"/>
        <v>0.97229203995974567</v>
      </c>
      <c r="I113" s="44">
        <f t="shared" si="3"/>
        <v>4</v>
      </c>
      <c r="J113" s="44"/>
    </row>
    <row r="114" spans="1:10">
      <c r="A114" s="46" t="s">
        <v>42</v>
      </c>
      <c r="B114" s="46" t="s">
        <v>12</v>
      </c>
      <c r="C114" s="46" t="s">
        <v>11</v>
      </c>
      <c r="D114" s="47">
        <v>710759</v>
      </c>
      <c r="E114" s="47">
        <v>2507022</v>
      </c>
      <c r="F114" s="48">
        <v>49.445996086193098</v>
      </c>
      <c r="G114" s="48">
        <v>50.554003913806902</v>
      </c>
      <c r="H114" s="50"/>
      <c r="I114" s="50"/>
      <c r="J114" s="44"/>
    </row>
    <row r="115" spans="1:10">
      <c r="A115" s="46" t="s">
        <v>42</v>
      </c>
      <c r="B115" s="46" t="s">
        <v>13</v>
      </c>
      <c r="C115" s="46" t="s">
        <v>11</v>
      </c>
      <c r="D115" s="47">
        <v>59968</v>
      </c>
      <c r="E115" s="47">
        <v>195860</v>
      </c>
      <c r="F115" s="48">
        <v>50.183294189727299</v>
      </c>
      <c r="G115" s="48">
        <v>49.816705810272602</v>
      </c>
      <c r="H115" s="45"/>
      <c r="I115" s="44"/>
      <c r="J115" s="44"/>
    </row>
    <row r="116" spans="1:10">
      <c r="A116" s="46" t="s">
        <v>42</v>
      </c>
      <c r="B116" s="46" t="s">
        <v>14</v>
      </c>
      <c r="C116" s="46" t="s">
        <v>11</v>
      </c>
      <c r="D116" s="47">
        <v>21516</v>
      </c>
      <c r="E116" s="47">
        <v>76027</v>
      </c>
      <c r="F116" s="48">
        <v>47.744880108382503</v>
      </c>
      <c r="G116" s="48">
        <v>52.255119891617397</v>
      </c>
      <c r="H116" s="50"/>
      <c r="I116" s="50"/>
      <c r="J116" s="44"/>
    </row>
    <row r="117" spans="1:10">
      <c r="A117" s="46" t="s">
        <v>43</v>
      </c>
      <c r="B117" s="46" t="s">
        <v>7</v>
      </c>
      <c r="C117" s="46" t="s">
        <v>11</v>
      </c>
      <c r="D117" s="47">
        <v>646448</v>
      </c>
      <c r="E117" s="47">
        <v>2395272</v>
      </c>
      <c r="F117" s="48">
        <v>48.912691335263801</v>
      </c>
      <c r="G117" s="48">
        <v>51.087308664736199</v>
      </c>
      <c r="H117" s="45">
        <f t="shared" si="2"/>
        <v>0.92971747147489048</v>
      </c>
      <c r="I117" s="44">
        <f t="shared" si="3"/>
        <v>25</v>
      </c>
      <c r="J117" s="44"/>
    </row>
    <row r="118" spans="1:10">
      <c r="A118" s="46" t="s">
        <v>43</v>
      </c>
      <c r="B118" s="46" t="s">
        <v>12</v>
      </c>
      <c r="C118" s="46" t="s">
        <v>11</v>
      </c>
      <c r="D118" s="47">
        <v>427528</v>
      </c>
      <c r="E118" s="47">
        <v>1637770</v>
      </c>
      <c r="F118" s="48">
        <v>48.919384284728601</v>
      </c>
      <c r="G118" s="48">
        <v>51.0806157152713</v>
      </c>
      <c r="H118" s="50"/>
      <c r="I118" s="50"/>
      <c r="J118" s="44"/>
    </row>
    <row r="119" spans="1:10">
      <c r="A119" s="46" t="s">
        <v>43</v>
      </c>
      <c r="B119" s="46" t="s">
        <v>13</v>
      </c>
      <c r="C119" s="46" t="s">
        <v>11</v>
      </c>
      <c r="D119" s="47">
        <v>151625</v>
      </c>
      <c r="E119" s="47">
        <v>545022</v>
      </c>
      <c r="F119" s="48">
        <v>48.931786239821498</v>
      </c>
      <c r="G119" s="48">
        <v>51.068213760178502</v>
      </c>
      <c r="H119" s="45"/>
      <c r="I119" s="44"/>
      <c r="J119" s="44"/>
    </row>
    <row r="120" spans="1:10">
      <c r="A120" s="46" t="s">
        <v>43</v>
      </c>
      <c r="B120" s="46" t="s">
        <v>14</v>
      </c>
      <c r="C120" s="46" t="s">
        <v>11</v>
      </c>
      <c r="D120" s="47">
        <v>21861</v>
      </c>
      <c r="E120" s="47">
        <v>72050</v>
      </c>
      <c r="F120" s="48">
        <v>49.8820263705759</v>
      </c>
      <c r="G120" s="48">
        <v>50.117973629424</v>
      </c>
      <c r="H120" s="50"/>
      <c r="I120" s="50"/>
      <c r="J120" s="44"/>
    </row>
    <row r="121" spans="1:10">
      <c r="A121" s="46" t="s">
        <v>44</v>
      </c>
      <c r="B121" s="46" t="s">
        <v>7</v>
      </c>
      <c r="C121" s="46" t="s">
        <v>11</v>
      </c>
      <c r="D121" s="47">
        <v>987184</v>
      </c>
      <c r="E121" s="47">
        <v>3441698</v>
      </c>
      <c r="F121" s="48">
        <v>49.167184337498497</v>
      </c>
      <c r="G121" s="48">
        <v>50.832815662501403</v>
      </c>
      <c r="H121" s="45">
        <f t="shared" si="2"/>
        <v>0.95751653187247765</v>
      </c>
      <c r="I121" s="44">
        <f t="shared" si="3"/>
        <v>17</v>
      </c>
      <c r="J121" s="44"/>
    </row>
    <row r="122" spans="1:10">
      <c r="A122" s="46" t="s">
        <v>44</v>
      </c>
      <c r="B122" s="46" t="s">
        <v>12</v>
      </c>
      <c r="C122" s="46" t="s">
        <v>11</v>
      </c>
      <c r="D122" s="47">
        <v>749572</v>
      </c>
      <c r="E122" s="47">
        <v>2678914</v>
      </c>
      <c r="F122" s="48">
        <v>49.2093811148846</v>
      </c>
      <c r="G122" s="48">
        <v>50.7906188851154</v>
      </c>
      <c r="H122" s="50"/>
      <c r="I122" s="50"/>
      <c r="J122" s="44"/>
    </row>
    <row r="123" spans="1:10">
      <c r="A123" s="46" t="s">
        <v>44</v>
      </c>
      <c r="B123" s="46" t="s">
        <v>13</v>
      </c>
      <c r="C123" s="46" t="s">
        <v>11</v>
      </c>
      <c r="D123" s="47">
        <v>150489</v>
      </c>
      <c r="E123" s="47">
        <v>480826</v>
      </c>
      <c r="F123" s="48">
        <v>49.149380441157497</v>
      </c>
      <c r="G123" s="48">
        <v>50.850619558842503</v>
      </c>
      <c r="H123" s="45"/>
      <c r="I123" s="44"/>
      <c r="J123" s="44"/>
    </row>
    <row r="124" spans="1:10">
      <c r="A124" s="46" t="s">
        <v>44</v>
      </c>
      <c r="B124" s="46" t="s">
        <v>14</v>
      </c>
      <c r="C124" s="46" t="s">
        <v>11</v>
      </c>
      <c r="D124" s="47">
        <v>45184</v>
      </c>
      <c r="E124" s="47">
        <v>156605</v>
      </c>
      <c r="F124" s="48">
        <v>48.5718846780115</v>
      </c>
      <c r="G124" s="48">
        <v>51.4281153219884</v>
      </c>
      <c r="H124" s="50"/>
      <c r="I124" s="50"/>
      <c r="J124" s="44"/>
    </row>
    <row r="125" spans="1:10">
      <c r="A125" s="46" t="s">
        <v>45</v>
      </c>
      <c r="B125" s="46" t="s">
        <v>7</v>
      </c>
      <c r="C125" s="46" t="s">
        <v>11</v>
      </c>
      <c r="D125" s="47">
        <v>310504</v>
      </c>
      <c r="E125" s="47">
        <v>1272847</v>
      </c>
      <c r="F125" s="48">
        <v>48.282707976685302</v>
      </c>
      <c r="G125" s="48">
        <v>51.717292023314599</v>
      </c>
      <c r="H125" s="45">
        <f t="shared" si="2"/>
        <v>0.95906977043773989</v>
      </c>
      <c r="I125" s="44">
        <f t="shared" si="3"/>
        <v>14</v>
      </c>
      <c r="J125" s="44"/>
    </row>
    <row r="126" spans="1:10">
      <c r="A126" s="46" t="s">
        <v>45</v>
      </c>
      <c r="B126" s="46" t="s">
        <v>12</v>
      </c>
      <c r="C126" s="46" t="s">
        <v>11</v>
      </c>
      <c r="D126" s="47">
        <v>228898</v>
      </c>
      <c r="E126" s="47">
        <v>957159</v>
      </c>
      <c r="F126" s="48">
        <v>48.247156428555698</v>
      </c>
      <c r="G126" s="48">
        <v>51.752843571444203</v>
      </c>
      <c r="H126" s="50"/>
      <c r="I126" s="50"/>
      <c r="J126" s="44"/>
    </row>
    <row r="127" spans="1:10">
      <c r="A127" s="46" t="s">
        <v>45</v>
      </c>
      <c r="B127" s="46" t="s">
        <v>13</v>
      </c>
      <c r="C127" s="46" t="s">
        <v>11</v>
      </c>
      <c r="D127" s="47">
        <v>63758</v>
      </c>
      <c r="E127" s="47">
        <v>252624</v>
      </c>
      <c r="F127" s="48">
        <v>48.329929064538597</v>
      </c>
      <c r="G127" s="48">
        <v>51.670070935461403</v>
      </c>
      <c r="H127" s="45"/>
      <c r="I127" s="44"/>
      <c r="J127" s="44"/>
    </row>
    <row r="128" spans="1:10">
      <c r="A128" s="46" t="s">
        <v>45</v>
      </c>
      <c r="B128" s="46" t="s">
        <v>14</v>
      </c>
      <c r="C128" s="46" t="s">
        <v>11</v>
      </c>
      <c r="D128" s="47">
        <v>5139</v>
      </c>
      <c r="E128" s="47">
        <v>17110</v>
      </c>
      <c r="F128" s="48">
        <v>47.369959088252401</v>
      </c>
      <c r="G128" s="48">
        <v>52.6300409117475</v>
      </c>
      <c r="H128" s="50"/>
      <c r="I128" s="50"/>
      <c r="J128" s="44"/>
    </row>
    <row r="129" spans="1:10">
      <c r="A129" s="46" t="s">
        <v>46</v>
      </c>
      <c r="B129" s="46" t="s">
        <v>7</v>
      </c>
      <c r="C129" s="46" t="s">
        <v>11</v>
      </c>
      <c r="D129" s="47">
        <v>2251217</v>
      </c>
      <c r="E129" s="47">
        <v>8112505</v>
      </c>
      <c r="F129" s="48">
        <v>48.186595878831497</v>
      </c>
      <c r="G129" s="48">
        <v>51.813404121168503</v>
      </c>
      <c r="H129" s="45">
        <f t="shared" si="2"/>
        <v>0.94794371222321083</v>
      </c>
      <c r="I129" s="44">
        <f t="shared" si="3"/>
        <v>21</v>
      </c>
      <c r="J129" s="44"/>
    </row>
    <row r="130" spans="1:10">
      <c r="A130" s="46" t="s">
        <v>46</v>
      </c>
      <c r="B130" s="46" t="s">
        <v>12</v>
      </c>
      <c r="C130" s="46" t="s">
        <v>11</v>
      </c>
      <c r="D130" s="47">
        <v>1564269</v>
      </c>
      <c r="E130" s="47">
        <v>5798419</v>
      </c>
      <c r="F130" s="48">
        <v>48.198776252630203</v>
      </c>
      <c r="G130" s="48">
        <v>51.801223747369697</v>
      </c>
      <c r="H130" s="50"/>
      <c r="I130" s="50"/>
      <c r="J130" s="44"/>
    </row>
    <row r="131" spans="1:10">
      <c r="A131" s="46" t="s">
        <v>46</v>
      </c>
      <c r="B131" s="46" t="s">
        <v>13</v>
      </c>
      <c r="C131" s="46" t="s">
        <v>11</v>
      </c>
      <c r="D131" s="47">
        <v>537439</v>
      </c>
      <c r="E131" s="47">
        <v>1860403</v>
      </c>
      <c r="F131" s="48">
        <v>48.284592101818802</v>
      </c>
      <c r="G131" s="48">
        <v>51.715407898181198</v>
      </c>
      <c r="H131" s="45"/>
      <c r="I131" s="44"/>
      <c r="J131" s="44"/>
    </row>
    <row r="132" spans="1:10">
      <c r="A132" s="46" t="s">
        <v>46</v>
      </c>
      <c r="B132" s="46" t="s">
        <v>14</v>
      </c>
      <c r="C132" s="46" t="s">
        <v>11</v>
      </c>
      <c r="D132" s="47">
        <v>32319</v>
      </c>
      <c r="E132" s="47">
        <v>104051</v>
      </c>
      <c r="F132" s="48">
        <v>47.0586539293231</v>
      </c>
      <c r="G132" s="48">
        <v>52.941346070676801</v>
      </c>
      <c r="H132" s="50"/>
      <c r="I132" s="50"/>
      <c r="J132" s="44"/>
    </row>
    <row r="133" spans="1:10">
      <c r="A133" s="46" t="s">
        <v>47</v>
      </c>
      <c r="B133" s="46" t="s">
        <v>7</v>
      </c>
      <c r="C133" s="46" t="s">
        <v>11</v>
      </c>
      <c r="D133" s="47">
        <v>565015</v>
      </c>
      <c r="E133" s="47">
        <v>2097175</v>
      </c>
      <c r="F133" s="48">
        <v>48.9967694636833</v>
      </c>
      <c r="G133" s="48">
        <v>51.0032305363167</v>
      </c>
      <c r="H133" s="45">
        <f t="shared" si="2"/>
        <v>0.98203233542472324</v>
      </c>
      <c r="I133" s="44">
        <f t="shared" si="3"/>
        <v>1</v>
      </c>
      <c r="J133" s="44"/>
    </row>
    <row r="134" spans="1:10">
      <c r="A134" s="46" t="s">
        <v>47</v>
      </c>
      <c r="B134" s="46" t="s">
        <v>12</v>
      </c>
      <c r="C134" s="46" t="s">
        <v>11</v>
      </c>
      <c r="D134" s="47">
        <v>498793</v>
      </c>
      <c r="E134" s="47">
        <v>1860771</v>
      </c>
      <c r="F134" s="48">
        <v>48.909242459174102</v>
      </c>
      <c r="G134" s="48">
        <v>51.090757540825798</v>
      </c>
      <c r="H134" s="50"/>
      <c r="I134" s="50"/>
      <c r="J134" s="44"/>
    </row>
    <row r="135" spans="1:10">
      <c r="A135" s="46" t="s">
        <v>47</v>
      </c>
      <c r="B135" s="46" t="s">
        <v>13</v>
      </c>
      <c r="C135" s="46" t="s">
        <v>11</v>
      </c>
      <c r="D135" s="47">
        <v>52875</v>
      </c>
      <c r="E135" s="47">
        <v>194792</v>
      </c>
      <c r="F135" s="48">
        <v>49.520000821388898</v>
      </c>
      <c r="G135" s="48">
        <v>50.479999178611003</v>
      </c>
      <c r="H135" s="45"/>
      <c r="I135" s="44"/>
      <c r="J135" s="44"/>
    </row>
    <row r="136" spans="1:10">
      <c r="A136" s="46" t="s">
        <v>47</v>
      </c>
      <c r="B136" s="46" t="s">
        <v>14</v>
      </c>
      <c r="C136" s="46" t="s">
        <v>11</v>
      </c>
      <c r="D136" s="47">
        <v>3195</v>
      </c>
      <c r="E136" s="47">
        <v>11444</v>
      </c>
      <c r="F136" s="48">
        <v>47.675637888849998</v>
      </c>
      <c r="G136" s="48">
        <v>52.324362111149902</v>
      </c>
      <c r="H136" s="50"/>
      <c r="I136" s="50"/>
      <c r="J136" s="44"/>
    </row>
    <row r="137" spans="1:10">
      <c r="A137" s="46" t="s">
        <v>48</v>
      </c>
      <c r="B137" s="46" t="s">
        <v>7</v>
      </c>
      <c r="C137" s="46" t="s">
        <v>11</v>
      </c>
      <c r="D137" s="47">
        <v>418850</v>
      </c>
      <c r="E137" s="47">
        <v>1579209</v>
      </c>
      <c r="F137" s="48">
        <v>48.781890174131398</v>
      </c>
      <c r="G137" s="48">
        <v>51.218109825868503</v>
      </c>
      <c r="H137" s="45">
        <f t="shared" si="2"/>
        <v>0.96680912021009913</v>
      </c>
      <c r="I137" s="44">
        <f t="shared" si="3"/>
        <v>6</v>
      </c>
      <c r="J137" s="44"/>
    </row>
    <row r="138" spans="1:10">
      <c r="A138" s="46" t="s">
        <v>48</v>
      </c>
      <c r="B138" s="46" t="s">
        <v>12</v>
      </c>
      <c r="C138" s="46" t="s">
        <v>11</v>
      </c>
      <c r="D138" s="47">
        <v>361186</v>
      </c>
      <c r="E138" s="47">
        <v>1369570</v>
      </c>
      <c r="F138" s="48">
        <v>48.818899362573603</v>
      </c>
      <c r="G138" s="48">
        <v>51.181100637426297</v>
      </c>
      <c r="H138" s="50"/>
      <c r="I138" s="50"/>
      <c r="J138" s="44"/>
    </row>
    <row r="139" spans="1:10">
      <c r="A139" s="46" t="s">
        <v>48</v>
      </c>
      <c r="B139" s="46" t="s">
        <v>13</v>
      </c>
      <c r="C139" s="46" t="s">
        <v>11</v>
      </c>
      <c r="D139" s="47">
        <v>40599</v>
      </c>
      <c r="E139" s="47">
        <v>149797</v>
      </c>
      <c r="F139" s="48">
        <v>48.610452812806599</v>
      </c>
      <c r="G139" s="48">
        <v>51.389547187193301</v>
      </c>
      <c r="H139" s="45"/>
      <c r="I139" s="44"/>
      <c r="J139" s="44"/>
    </row>
    <row r="140" spans="1:10">
      <c r="A140" s="46" t="s">
        <v>48</v>
      </c>
      <c r="B140" s="46" t="s">
        <v>14</v>
      </c>
      <c r="C140" s="46" t="s">
        <v>11</v>
      </c>
      <c r="D140" s="47">
        <v>3163</v>
      </c>
      <c r="E140" s="47">
        <v>10932</v>
      </c>
      <c r="F140" s="48">
        <v>47.822905232345398</v>
      </c>
      <c r="G140" s="48">
        <v>52.177094767654602</v>
      </c>
      <c r="H140" s="50"/>
      <c r="I140" s="50"/>
      <c r="J140" s="44"/>
    </row>
    <row r="141" spans="1:10">
      <c r="A141" s="2"/>
      <c r="B141" s="2"/>
      <c r="C141" s="2"/>
      <c r="D141" s="2"/>
      <c r="E141" s="2"/>
      <c r="F141" s="2"/>
      <c r="G141" s="2"/>
    </row>
    <row r="142" spans="1:10">
      <c r="A142" s="8" t="s">
        <v>49</v>
      </c>
      <c r="B142" s="2"/>
      <c r="C142" s="2"/>
      <c r="D142" s="2"/>
      <c r="E142" s="2"/>
      <c r="F142" s="2"/>
      <c r="G142" s="2"/>
    </row>
    <row r="143" spans="1:10">
      <c r="A143" s="9" t="s">
        <v>50</v>
      </c>
      <c r="B143" s="2"/>
      <c r="C143" s="2"/>
      <c r="D143" s="2"/>
      <c r="E143" s="2"/>
      <c r="F143" s="2"/>
      <c r="G143" s="2"/>
    </row>
    <row r="145" spans="1:1">
      <c r="A145" s="1" t="s">
        <v>0</v>
      </c>
    </row>
    <row r="146" spans="1:1">
      <c r="A146" s="4" t="s">
        <v>1</v>
      </c>
    </row>
  </sheetData>
  <mergeCells count="69">
    <mergeCell ref="I7:I8"/>
    <mergeCell ref="H18:I18"/>
    <mergeCell ref="H20:I20"/>
    <mergeCell ref="H22:I22"/>
    <mergeCell ref="A7:A8"/>
    <mergeCell ref="B7:B8"/>
    <mergeCell ref="C7:C8"/>
    <mergeCell ref="D7:D8"/>
    <mergeCell ref="E7:G7"/>
    <mergeCell ref="H7:H8"/>
    <mergeCell ref="H44:I44"/>
    <mergeCell ref="H24:I24"/>
    <mergeCell ref="H26:I26"/>
    <mergeCell ref="H28:I28"/>
    <mergeCell ref="H30:I30"/>
    <mergeCell ref="H32:I32"/>
    <mergeCell ref="H34:I34"/>
    <mergeCell ref="H36:I36"/>
    <mergeCell ref="H38:I38"/>
    <mergeCell ref="H40:I40"/>
    <mergeCell ref="H42:I42"/>
    <mergeCell ref="H68:I68"/>
    <mergeCell ref="H46:I46"/>
    <mergeCell ref="H48:I48"/>
    <mergeCell ref="H50:I50"/>
    <mergeCell ref="H52:I52"/>
    <mergeCell ref="H54:I54"/>
    <mergeCell ref="H56:I56"/>
    <mergeCell ref="H58:I58"/>
    <mergeCell ref="H60:I60"/>
    <mergeCell ref="H62:I62"/>
    <mergeCell ref="H64:I64"/>
    <mergeCell ref="H66:I66"/>
    <mergeCell ref="H92:I92"/>
    <mergeCell ref="H70:I70"/>
    <mergeCell ref="H72:I72"/>
    <mergeCell ref="H74:I74"/>
    <mergeCell ref="H76:I76"/>
    <mergeCell ref="H78:I78"/>
    <mergeCell ref="H80:I80"/>
    <mergeCell ref="H82:I82"/>
    <mergeCell ref="H84:I84"/>
    <mergeCell ref="H86:I86"/>
    <mergeCell ref="H88:I88"/>
    <mergeCell ref="H90:I90"/>
    <mergeCell ref="H116:I116"/>
    <mergeCell ref="H94:I94"/>
    <mergeCell ref="H96:I96"/>
    <mergeCell ref="H98:I98"/>
    <mergeCell ref="H100:I100"/>
    <mergeCell ref="H102:I102"/>
    <mergeCell ref="H104:I104"/>
    <mergeCell ref="H106:I106"/>
    <mergeCell ref="H108:I108"/>
    <mergeCell ref="H110:I110"/>
    <mergeCell ref="H112:I112"/>
    <mergeCell ref="H114:I114"/>
    <mergeCell ref="H140:I140"/>
    <mergeCell ref="H118:I118"/>
    <mergeCell ref="H120:I120"/>
    <mergeCell ref="H122:I122"/>
    <mergeCell ref="H124:I124"/>
    <mergeCell ref="H126:I126"/>
    <mergeCell ref="H128:I128"/>
    <mergeCell ref="H130:I130"/>
    <mergeCell ref="H132:I132"/>
    <mergeCell ref="H134:I134"/>
    <mergeCell ref="H136:I136"/>
    <mergeCell ref="H138:I13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A4" sqref="A4"/>
    </sheetView>
  </sheetViews>
  <sheetFormatPr baseColWidth="10" defaultColWidth="9.140625" defaultRowHeight="15"/>
  <cols>
    <col min="1" max="1" width="4.85546875" style="13" customWidth="1"/>
    <col min="2" max="2" width="28.28515625" style="13" customWidth="1"/>
    <col min="3" max="3" width="19.5703125" style="13" customWidth="1"/>
    <col min="4" max="4" width="22.5703125" style="13" customWidth="1"/>
    <col min="5" max="5" width="35.42578125" style="13" customWidth="1"/>
    <col min="6" max="6" width="11.85546875" style="13" customWidth="1"/>
    <col min="7" max="8" width="17.140625" style="13" customWidth="1"/>
    <col min="9" max="16384" width="9.140625" style="13"/>
  </cols>
  <sheetData>
    <row r="1" spans="1:9">
      <c r="B1" s="14"/>
      <c r="C1" s="14"/>
      <c r="D1" s="14"/>
      <c r="E1" s="14"/>
      <c r="F1" s="14"/>
    </row>
    <row r="2" spans="1:9">
      <c r="B2" s="14"/>
      <c r="C2" s="14"/>
      <c r="D2" s="14"/>
      <c r="E2" s="14"/>
      <c r="F2" s="14"/>
    </row>
    <row r="3" spans="1:9">
      <c r="B3" s="14"/>
      <c r="C3" s="14"/>
      <c r="D3" s="14"/>
      <c r="E3" s="14"/>
      <c r="F3" s="14"/>
    </row>
    <row r="4" spans="1:9">
      <c r="A4" s="15" t="s">
        <v>98</v>
      </c>
      <c r="B4" s="16"/>
      <c r="C4" s="16"/>
      <c r="D4" s="16"/>
      <c r="E4" s="16"/>
      <c r="F4" s="16"/>
      <c r="G4" s="17"/>
    </row>
    <row r="5" spans="1:9">
      <c r="A5" s="17"/>
      <c r="B5" s="16"/>
      <c r="C5" s="16"/>
      <c r="D5" s="16"/>
      <c r="E5" s="16"/>
      <c r="F5" s="16"/>
      <c r="G5" s="17"/>
    </row>
    <row r="6" spans="1:9" ht="81.75" customHeight="1">
      <c r="A6" s="18" t="s">
        <v>94</v>
      </c>
      <c r="B6" s="19" t="s">
        <v>2</v>
      </c>
      <c r="C6" s="20" t="s">
        <v>96</v>
      </c>
      <c r="D6" s="20" t="s">
        <v>12</v>
      </c>
      <c r="E6" s="20" t="s">
        <v>13</v>
      </c>
      <c r="F6" s="20" t="s">
        <v>95</v>
      </c>
      <c r="G6" s="20" t="s">
        <v>97</v>
      </c>
      <c r="H6" s="20" t="s">
        <v>98</v>
      </c>
      <c r="I6" s="20" t="s">
        <v>99</v>
      </c>
    </row>
    <row r="7" spans="1:9">
      <c r="A7" s="17" t="s">
        <v>94</v>
      </c>
      <c r="B7" s="21" t="s">
        <v>7</v>
      </c>
      <c r="C7" s="22">
        <v>35233462</v>
      </c>
      <c r="D7" s="22">
        <v>25948377</v>
      </c>
      <c r="E7" s="22">
        <v>6160092</v>
      </c>
      <c r="F7" s="22">
        <v>682255</v>
      </c>
      <c r="G7" s="24">
        <f>SUM(D7:F7)</f>
        <v>32790724</v>
      </c>
      <c r="H7" s="26">
        <f>G7/C7*100</f>
        <v>93.066994097826665</v>
      </c>
      <c r="I7" s="25">
        <f>_xlfn.RANK.EQ(H7,H$7:H$39,0)</f>
        <v>26</v>
      </c>
    </row>
    <row r="8" spans="1:9">
      <c r="A8" s="23">
        <v>1</v>
      </c>
      <c r="B8" s="21" t="s">
        <v>85</v>
      </c>
      <c r="C8" s="22">
        <v>386671</v>
      </c>
      <c r="D8" s="22">
        <v>339110</v>
      </c>
      <c r="E8" s="22">
        <v>20733</v>
      </c>
      <c r="F8" s="22">
        <v>10889</v>
      </c>
      <c r="G8" s="24">
        <f t="shared" ref="G8:G39" si="0">SUM(D8:F8)</f>
        <v>370732</v>
      </c>
      <c r="H8" s="26">
        <f t="shared" ref="H8:H39" si="1">G8/C8*100</f>
        <v>95.877891023635073</v>
      </c>
      <c r="I8" s="25">
        <f t="shared" ref="I8:I39" si="2">_xlfn.RANK.EQ(H8,H$7:H$39,0)</f>
        <v>21</v>
      </c>
    </row>
    <row r="9" spans="1:9">
      <c r="A9" s="23">
        <v>2</v>
      </c>
      <c r="B9" s="21" t="s">
        <v>84</v>
      </c>
      <c r="C9" s="22">
        <v>1149563</v>
      </c>
      <c r="D9" s="22">
        <v>828045</v>
      </c>
      <c r="E9" s="22">
        <v>173884</v>
      </c>
      <c r="F9" s="22">
        <v>59830</v>
      </c>
      <c r="G9" s="24">
        <f t="shared" si="0"/>
        <v>1061759</v>
      </c>
      <c r="H9" s="26">
        <f t="shared" si="1"/>
        <v>92.361967112720222</v>
      </c>
      <c r="I9" s="25">
        <f t="shared" si="2"/>
        <v>29</v>
      </c>
    </row>
    <row r="10" spans="1:9">
      <c r="A10" s="23">
        <v>3</v>
      </c>
      <c r="B10" s="21" t="s">
        <v>83</v>
      </c>
      <c r="C10" s="22">
        <v>240660</v>
      </c>
      <c r="D10" s="22">
        <v>192838</v>
      </c>
      <c r="E10" s="22">
        <v>25849</v>
      </c>
      <c r="F10" s="22">
        <v>2462</v>
      </c>
      <c r="G10" s="24">
        <f t="shared" si="0"/>
        <v>221149</v>
      </c>
      <c r="H10" s="26">
        <f t="shared" si="1"/>
        <v>91.89271170946563</v>
      </c>
      <c r="I10" s="25">
        <f t="shared" si="2"/>
        <v>31</v>
      </c>
    </row>
    <row r="11" spans="1:9">
      <c r="A11" s="23">
        <v>4</v>
      </c>
      <c r="B11" s="21" t="s">
        <v>82</v>
      </c>
      <c r="C11" s="22">
        <v>260824</v>
      </c>
      <c r="D11" s="22">
        <v>211479</v>
      </c>
      <c r="E11" s="22">
        <v>39958</v>
      </c>
      <c r="F11" s="22">
        <v>2762</v>
      </c>
      <c r="G11" s="24">
        <f t="shared" si="0"/>
        <v>254199</v>
      </c>
      <c r="H11" s="26">
        <f t="shared" si="1"/>
        <v>97.459973008618846</v>
      </c>
      <c r="I11" s="25">
        <f t="shared" si="2"/>
        <v>8</v>
      </c>
    </row>
    <row r="12" spans="1:9">
      <c r="A12" s="23">
        <v>5</v>
      </c>
      <c r="B12" s="21" t="s">
        <v>81</v>
      </c>
      <c r="C12" s="22">
        <v>901249</v>
      </c>
      <c r="D12" s="22">
        <v>835162</v>
      </c>
      <c r="E12" s="22">
        <v>51697</v>
      </c>
      <c r="F12" s="22">
        <v>7783</v>
      </c>
      <c r="G12" s="24">
        <f t="shared" si="0"/>
        <v>894642</v>
      </c>
      <c r="H12" s="26">
        <f t="shared" si="1"/>
        <v>99.266906260090167</v>
      </c>
      <c r="I12" s="25">
        <f t="shared" si="2"/>
        <v>1</v>
      </c>
    </row>
    <row r="13" spans="1:9">
      <c r="A13" s="23">
        <v>6</v>
      </c>
      <c r="B13" s="21" t="s">
        <v>80</v>
      </c>
      <c r="C13" s="22">
        <v>227050</v>
      </c>
      <c r="D13" s="22">
        <v>204487</v>
      </c>
      <c r="E13" s="22">
        <v>12890</v>
      </c>
      <c r="F13" s="22">
        <v>4082</v>
      </c>
      <c r="G13" s="24">
        <f t="shared" si="0"/>
        <v>221459</v>
      </c>
      <c r="H13" s="26">
        <f t="shared" si="1"/>
        <v>97.537546795859939</v>
      </c>
      <c r="I13" s="25">
        <f t="shared" si="2"/>
        <v>7</v>
      </c>
    </row>
    <row r="14" spans="1:9">
      <c r="A14" s="23">
        <v>7</v>
      </c>
      <c r="B14" s="21" t="s">
        <v>79</v>
      </c>
      <c r="C14" s="22">
        <v>1351630</v>
      </c>
      <c r="D14" s="22">
        <v>1136945</v>
      </c>
      <c r="E14" s="22">
        <v>169646</v>
      </c>
      <c r="F14" s="22">
        <v>8578</v>
      </c>
      <c r="G14" s="24">
        <f t="shared" si="0"/>
        <v>1315169</v>
      </c>
      <c r="H14" s="26">
        <f t="shared" si="1"/>
        <v>97.30244223641084</v>
      </c>
      <c r="I14" s="25">
        <f t="shared" si="2"/>
        <v>9</v>
      </c>
    </row>
    <row r="15" spans="1:9">
      <c r="A15" s="23">
        <v>8</v>
      </c>
      <c r="B15" s="21" t="s">
        <v>78</v>
      </c>
      <c r="C15" s="22">
        <v>1146915</v>
      </c>
      <c r="D15" s="22">
        <v>1037781</v>
      </c>
      <c r="E15" s="22">
        <v>88654</v>
      </c>
      <c r="F15" s="22">
        <v>6480</v>
      </c>
      <c r="G15" s="24">
        <f t="shared" si="0"/>
        <v>1132915</v>
      </c>
      <c r="H15" s="26">
        <f t="shared" si="1"/>
        <v>98.779334126766145</v>
      </c>
      <c r="I15" s="25">
        <f t="shared" si="2"/>
        <v>3</v>
      </c>
    </row>
    <row r="16" spans="1:9">
      <c r="A16" s="23">
        <v>9</v>
      </c>
      <c r="B16" s="21" t="s">
        <v>93</v>
      </c>
      <c r="C16" s="22">
        <v>2757433</v>
      </c>
      <c r="D16" s="22">
        <v>802530</v>
      </c>
      <c r="E16" s="22">
        <v>1016386</v>
      </c>
      <c r="F16" s="22">
        <v>31145</v>
      </c>
      <c r="G16" s="24">
        <f t="shared" si="0"/>
        <v>1850061</v>
      </c>
      <c r="H16" s="26">
        <f t="shared" si="1"/>
        <v>67.093597559759388</v>
      </c>
      <c r="I16" s="25">
        <f t="shared" si="2"/>
        <v>33</v>
      </c>
    </row>
    <row r="17" spans="1:9">
      <c r="A17" s="23">
        <v>10</v>
      </c>
      <c r="B17" s="21" t="s">
        <v>76</v>
      </c>
      <c r="C17" s="22">
        <v>493989</v>
      </c>
      <c r="D17" s="22">
        <v>459397</v>
      </c>
      <c r="E17" s="22">
        <v>28230</v>
      </c>
      <c r="F17" s="22">
        <v>1960</v>
      </c>
      <c r="G17" s="24">
        <f t="shared" si="0"/>
        <v>489587</v>
      </c>
      <c r="H17" s="26">
        <f t="shared" si="1"/>
        <v>99.108887039994826</v>
      </c>
      <c r="I17" s="25">
        <f t="shared" si="2"/>
        <v>2</v>
      </c>
    </row>
    <row r="18" spans="1:9">
      <c r="A18" s="23">
        <v>11</v>
      </c>
      <c r="B18" s="21" t="s">
        <v>75</v>
      </c>
      <c r="C18" s="22">
        <v>1587234</v>
      </c>
      <c r="D18" s="22">
        <v>1337261</v>
      </c>
      <c r="E18" s="22">
        <v>176226</v>
      </c>
      <c r="F18" s="22">
        <v>16094</v>
      </c>
      <c r="G18" s="24">
        <f t="shared" si="0"/>
        <v>1529581</v>
      </c>
      <c r="H18" s="26">
        <f t="shared" si="1"/>
        <v>96.367706336935839</v>
      </c>
      <c r="I18" s="25">
        <f t="shared" si="2"/>
        <v>17</v>
      </c>
    </row>
    <row r="19" spans="1:9">
      <c r="A19" s="23">
        <v>12</v>
      </c>
      <c r="B19" s="21" t="s">
        <v>74</v>
      </c>
      <c r="C19" s="22">
        <v>942509</v>
      </c>
      <c r="D19" s="22">
        <v>724650</v>
      </c>
      <c r="E19" s="22">
        <v>160154</v>
      </c>
      <c r="F19" s="22">
        <v>10329</v>
      </c>
      <c r="G19" s="24">
        <f t="shared" si="0"/>
        <v>895133</v>
      </c>
      <c r="H19" s="26">
        <f t="shared" si="1"/>
        <v>94.973416699469183</v>
      </c>
      <c r="I19" s="25">
        <f t="shared" si="2"/>
        <v>24</v>
      </c>
    </row>
    <row r="20" spans="1:9">
      <c r="A20" s="23">
        <v>13</v>
      </c>
      <c r="B20" s="21" t="s">
        <v>73</v>
      </c>
      <c r="C20" s="22">
        <v>857462</v>
      </c>
      <c r="D20" s="22">
        <v>643771</v>
      </c>
      <c r="E20" s="22">
        <v>173299</v>
      </c>
      <c r="F20" s="22">
        <v>10665</v>
      </c>
      <c r="G20" s="24">
        <f t="shared" si="0"/>
        <v>827735</v>
      </c>
      <c r="H20" s="26">
        <f t="shared" si="1"/>
        <v>96.533140827231989</v>
      </c>
      <c r="I20" s="25">
        <f t="shared" si="2"/>
        <v>15</v>
      </c>
    </row>
    <row r="21" spans="1:9">
      <c r="A21" s="23">
        <v>14</v>
      </c>
      <c r="B21" s="21" t="s">
        <v>72</v>
      </c>
      <c r="C21" s="22">
        <v>2332218</v>
      </c>
      <c r="D21" s="22">
        <v>1846457</v>
      </c>
      <c r="E21" s="22">
        <v>228712</v>
      </c>
      <c r="F21" s="22">
        <v>73473</v>
      </c>
      <c r="G21" s="24">
        <f t="shared" si="0"/>
        <v>2148642</v>
      </c>
      <c r="H21" s="26">
        <f t="shared" si="1"/>
        <v>92.128694658904095</v>
      </c>
      <c r="I21" s="25">
        <f t="shared" si="2"/>
        <v>30</v>
      </c>
    </row>
    <row r="22" spans="1:9">
      <c r="A22" s="23">
        <v>15</v>
      </c>
      <c r="B22" s="21" t="s">
        <v>71</v>
      </c>
      <c r="C22" s="22">
        <v>4569533</v>
      </c>
      <c r="D22" s="22">
        <v>2801567</v>
      </c>
      <c r="E22" s="22">
        <v>1317827</v>
      </c>
      <c r="F22" s="22">
        <v>105563</v>
      </c>
      <c r="G22" s="24">
        <f t="shared" si="0"/>
        <v>4224957</v>
      </c>
      <c r="H22" s="26">
        <f t="shared" si="1"/>
        <v>92.459273190498905</v>
      </c>
      <c r="I22" s="25">
        <f t="shared" si="2"/>
        <v>27</v>
      </c>
    </row>
    <row r="23" spans="1:9">
      <c r="A23" s="23">
        <v>16</v>
      </c>
      <c r="B23" s="21" t="s">
        <v>70</v>
      </c>
      <c r="C23" s="22">
        <v>1285469</v>
      </c>
      <c r="D23" s="22">
        <v>1062856</v>
      </c>
      <c r="E23" s="22">
        <v>151679</v>
      </c>
      <c r="F23" s="22">
        <v>33522</v>
      </c>
      <c r="G23" s="24">
        <f t="shared" si="0"/>
        <v>1248057</v>
      </c>
      <c r="H23" s="26">
        <f t="shared" si="1"/>
        <v>97.089622542433929</v>
      </c>
      <c r="I23" s="25">
        <f t="shared" si="2"/>
        <v>12</v>
      </c>
    </row>
    <row r="24" spans="1:9">
      <c r="A24" s="23">
        <v>17</v>
      </c>
      <c r="B24" s="21" t="s">
        <v>69</v>
      </c>
      <c r="C24" s="22">
        <v>560941</v>
      </c>
      <c r="D24" s="22">
        <v>377506</v>
      </c>
      <c r="E24" s="22">
        <v>144191</v>
      </c>
      <c r="F24" s="22">
        <v>9669</v>
      </c>
      <c r="G24" s="24">
        <f t="shared" si="0"/>
        <v>531366</v>
      </c>
      <c r="H24" s="26">
        <f t="shared" si="1"/>
        <v>94.727609499038223</v>
      </c>
      <c r="I24" s="25">
        <f t="shared" si="2"/>
        <v>25</v>
      </c>
    </row>
    <row r="25" spans="1:9">
      <c r="A25" s="23">
        <v>18</v>
      </c>
      <c r="B25" s="21" t="s">
        <v>68</v>
      </c>
      <c r="C25" s="22">
        <v>361596</v>
      </c>
      <c r="D25" s="22">
        <v>308388</v>
      </c>
      <c r="E25" s="22">
        <v>30877</v>
      </c>
      <c r="F25" s="22">
        <v>9199</v>
      </c>
      <c r="G25" s="24">
        <f t="shared" si="0"/>
        <v>348464</v>
      </c>
      <c r="H25" s="26">
        <f t="shared" si="1"/>
        <v>96.368322658436483</v>
      </c>
      <c r="I25" s="25">
        <f t="shared" si="2"/>
        <v>16</v>
      </c>
    </row>
    <row r="26" spans="1:9">
      <c r="A26" s="23">
        <v>19</v>
      </c>
      <c r="B26" s="21" t="s">
        <v>67</v>
      </c>
      <c r="C26" s="22">
        <v>1655690</v>
      </c>
      <c r="D26" s="22">
        <v>1430612</v>
      </c>
      <c r="E26" s="22">
        <v>96937</v>
      </c>
      <c r="F26" s="22">
        <v>81163</v>
      </c>
      <c r="G26" s="24">
        <f t="shared" si="0"/>
        <v>1608712</v>
      </c>
      <c r="H26" s="26">
        <f t="shared" si="1"/>
        <v>97.162633101607184</v>
      </c>
      <c r="I26" s="25">
        <f t="shared" si="2"/>
        <v>11</v>
      </c>
    </row>
    <row r="27" spans="1:9">
      <c r="A27" s="23">
        <v>20</v>
      </c>
      <c r="B27" s="21" t="s">
        <v>66</v>
      </c>
      <c r="C27" s="22">
        <v>1126544</v>
      </c>
      <c r="D27" s="22">
        <v>847016</v>
      </c>
      <c r="E27" s="22">
        <v>240945</v>
      </c>
      <c r="F27" s="22">
        <v>4589</v>
      </c>
      <c r="G27" s="24">
        <f t="shared" si="0"/>
        <v>1092550</v>
      </c>
      <c r="H27" s="26">
        <f t="shared" si="1"/>
        <v>96.982452527375756</v>
      </c>
      <c r="I27" s="25">
        <f t="shared" si="2"/>
        <v>13</v>
      </c>
    </row>
    <row r="28" spans="1:9">
      <c r="A28" s="23">
        <v>21</v>
      </c>
      <c r="B28" s="21" t="s">
        <v>65</v>
      </c>
      <c r="C28" s="22">
        <v>1713865</v>
      </c>
      <c r="D28" s="22">
        <v>1205129</v>
      </c>
      <c r="E28" s="22">
        <v>356542</v>
      </c>
      <c r="F28" s="22">
        <v>21662</v>
      </c>
      <c r="G28" s="24">
        <f t="shared" si="0"/>
        <v>1583333</v>
      </c>
      <c r="H28" s="26">
        <f t="shared" si="1"/>
        <v>92.383764182126356</v>
      </c>
      <c r="I28" s="25">
        <f t="shared" si="2"/>
        <v>28</v>
      </c>
    </row>
    <row r="29" spans="1:9">
      <c r="A29" s="23">
        <v>22</v>
      </c>
      <c r="B29" s="21" t="s">
        <v>64</v>
      </c>
      <c r="C29" s="22">
        <v>668771</v>
      </c>
      <c r="D29" s="22">
        <v>543401</v>
      </c>
      <c r="E29" s="22">
        <v>83439</v>
      </c>
      <c r="F29" s="22">
        <v>15683</v>
      </c>
      <c r="G29" s="24">
        <f t="shared" si="0"/>
        <v>642523</v>
      </c>
      <c r="H29" s="26">
        <f t="shared" si="1"/>
        <v>96.075188666972693</v>
      </c>
      <c r="I29" s="25">
        <f t="shared" si="2"/>
        <v>19</v>
      </c>
    </row>
    <row r="30" spans="1:9">
      <c r="A30" s="23">
        <v>23</v>
      </c>
      <c r="B30" s="21" t="s">
        <v>63</v>
      </c>
      <c r="C30" s="22">
        <v>575635</v>
      </c>
      <c r="D30" s="22">
        <v>389064</v>
      </c>
      <c r="E30" s="22">
        <v>56372</v>
      </c>
      <c r="F30" s="22">
        <v>38189</v>
      </c>
      <c r="G30" s="24">
        <f t="shared" si="0"/>
        <v>483625</v>
      </c>
      <c r="H30" s="26">
        <f t="shared" si="1"/>
        <v>84.015912861448655</v>
      </c>
      <c r="I30" s="25">
        <f t="shared" si="2"/>
        <v>32</v>
      </c>
    </row>
    <row r="31" spans="1:9">
      <c r="A31" s="23">
        <v>24</v>
      </c>
      <c r="B31" s="21" t="s">
        <v>62</v>
      </c>
      <c r="C31" s="22">
        <v>775016</v>
      </c>
      <c r="D31" s="22">
        <v>653813</v>
      </c>
      <c r="E31" s="22">
        <v>89728</v>
      </c>
      <c r="F31" s="22">
        <v>4858</v>
      </c>
      <c r="G31" s="24">
        <f t="shared" si="0"/>
        <v>748399</v>
      </c>
      <c r="H31" s="26">
        <f t="shared" si="1"/>
        <v>96.565619290440452</v>
      </c>
      <c r="I31" s="25">
        <f t="shared" si="2"/>
        <v>14</v>
      </c>
    </row>
    <row r="32" spans="1:9">
      <c r="A32" s="27">
        <v>25</v>
      </c>
      <c r="B32" s="28" t="s">
        <v>61</v>
      </c>
      <c r="C32" s="29">
        <v>855271</v>
      </c>
      <c r="D32" s="29">
        <v>739695</v>
      </c>
      <c r="E32" s="29">
        <v>83316</v>
      </c>
      <c r="F32" s="29">
        <v>8870</v>
      </c>
      <c r="G32" s="30">
        <f t="shared" si="0"/>
        <v>831881</v>
      </c>
      <c r="H32" s="31">
        <f t="shared" si="1"/>
        <v>97.265194306833735</v>
      </c>
      <c r="I32" s="32">
        <f t="shared" si="2"/>
        <v>10</v>
      </c>
    </row>
    <row r="33" spans="1:9">
      <c r="A33" s="23">
        <v>26</v>
      </c>
      <c r="B33" s="21" t="s">
        <v>60</v>
      </c>
      <c r="C33" s="22">
        <v>876826</v>
      </c>
      <c r="D33" s="22">
        <v>764901</v>
      </c>
      <c r="E33" s="22">
        <v>76883</v>
      </c>
      <c r="F33" s="22">
        <v>20344</v>
      </c>
      <c r="G33" s="24">
        <f t="shared" si="0"/>
        <v>862128</v>
      </c>
      <c r="H33" s="26">
        <f t="shared" si="1"/>
        <v>98.323726714308208</v>
      </c>
      <c r="I33" s="25">
        <f t="shared" si="2"/>
        <v>6</v>
      </c>
    </row>
    <row r="34" spans="1:9">
      <c r="A34" s="23">
        <v>27</v>
      </c>
      <c r="B34" s="21" t="s">
        <v>59</v>
      </c>
      <c r="C34" s="22">
        <v>669414</v>
      </c>
      <c r="D34" s="22">
        <v>445022</v>
      </c>
      <c r="E34" s="22">
        <v>178840</v>
      </c>
      <c r="F34" s="22">
        <v>13019</v>
      </c>
      <c r="G34" s="24">
        <f t="shared" si="0"/>
        <v>636881</v>
      </c>
      <c r="H34" s="26">
        <f t="shared" si="1"/>
        <v>95.140077739634961</v>
      </c>
      <c r="I34" s="25">
        <f t="shared" si="2"/>
        <v>23</v>
      </c>
    </row>
    <row r="35" spans="1:9">
      <c r="A35" s="23">
        <v>28</v>
      </c>
      <c r="B35" s="21" t="s">
        <v>58</v>
      </c>
      <c r="C35" s="22">
        <v>1069380</v>
      </c>
      <c r="D35" s="22">
        <v>851946</v>
      </c>
      <c r="E35" s="22">
        <v>151670</v>
      </c>
      <c r="F35" s="22">
        <v>26759</v>
      </c>
      <c r="G35" s="24">
        <f t="shared" si="0"/>
        <v>1030375</v>
      </c>
      <c r="H35" s="26">
        <f t="shared" si="1"/>
        <v>96.352559426957669</v>
      </c>
      <c r="I35" s="25">
        <f t="shared" si="2"/>
        <v>18</v>
      </c>
    </row>
    <row r="36" spans="1:9">
      <c r="A36" s="23">
        <v>29</v>
      </c>
      <c r="B36" s="21" t="s">
        <v>57</v>
      </c>
      <c r="C36" s="22">
        <v>341656</v>
      </c>
      <c r="D36" s="22">
        <v>255307</v>
      </c>
      <c r="E36" s="22">
        <v>66273</v>
      </c>
      <c r="F36" s="22">
        <v>3494</v>
      </c>
      <c r="G36" s="24">
        <f t="shared" si="0"/>
        <v>325074</v>
      </c>
      <c r="H36" s="26">
        <f t="shared" si="1"/>
        <v>95.146580185917998</v>
      </c>
      <c r="I36" s="25">
        <f t="shared" si="2"/>
        <v>22</v>
      </c>
    </row>
    <row r="37" spans="1:9">
      <c r="A37" s="23">
        <v>30</v>
      </c>
      <c r="B37" s="21" t="s">
        <v>56</v>
      </c>
      <c r="C37" s="22">
        <v>2391262</v>
      </c>
      <c r="D37" s="22">
        <v>1678293</v>
      </c>
      <c r="E37" s="22">
        <v>581632</v>
      </c>
      <c r="F37" s="22">
        <v>33412</v>
      </c>
      <c r="G37" s="24">
        <f t="shared" si="0"/>
        <v>2293337</v>
      </c>
      <c r="H37" s="26">
        <f t="shared" si="1"/>
        <v>95.904882024638042</v>
      </c>
      <c r="I37" s="25">
        <f t="shared" si="2"/>
        <v>20</v>
      </c>
    </row>
    <row r="38" spans="1:9">
      <c r="A38" s="23">
        <v>31</v>
      </c>
      <c r="B38" s="21" t="s">
        <v>55</v>
      </c>
      <c r="C38" s="22">
        <v>658351</v>
      </c>
      <c r="D38" s="22">
        <v>594700</v>
      </c>
      <c r="E38" s="22">
        <v>51781</v>
      </c>
      <c r="F38" s="22">
        <v>2649</v>
      </c>
      <c r="G38" s="24">
        <f t="shared" si="0"/>
        <v>649130</v>
      </c>
      <c r="H38" s="26">
        <f t="shared" si="1"/>
        <v>98.599379358427342</v>
      </c>
      <c r="I38" s="25">
        <f t="shared" si="2"/>
        <v>5</v>
      </c>
    </row>
    <row r="39" spans="1:9">
      <c r="A39" s="23">
        <v>32</v>
      </c>
      <c r="B39" s="21" t="s">
        <v>54</v>
      </c>
      <c r="C39" s="22">
        <v>442835</v>
      </c>
      <c r="D39" s="22">
        <v>399248</v>
      </c>
      <c r="E39" s="22">
        <v>34842</v>
      </c>
      <c r="F39" s="22">
        <v>3079</v>
      </c>
      <c r="G39" s="24">
        <f t="shared" si="0"/>
        <v>437169</v>
      </c>
      <c r="H39" s="26">
        <f t="shared" si="1"/>
        <v>98.72051667099484</v>
      </c>
      <c r="I39" s="25">
        <f t="shared" si="2"/>
        <v>4</v>
      </c>
    </row>
    <row r="40" spans="1:9">
      <c r="A40" s="17"/>
      <c r="B40" s="16"/>
      <c r="C40" s="16"/>
      <c r="D40" s="16"/>
      <c r="E40" s="16"/>
      <c r="F40" s="16"/>
      <c r="G40" s="17"/>
    </row>
    <row r="41" spans="1:9">
      <c r="A41" s="17"/>
      <c r="B41" s="16"/>
      <c r="C41" s="16"/>
      <c r="D41" s="16"/>
      <c r="E41" s="16"/>
      <c r="F41" s="16"/>
      <c r="G41" s="17"/>
    </row>
    <row r="42" spans="1:9">
      <c r="A42" s="17"/>
      <c r="B42" s="16"/>
      <c r="C42" s="16"/>
      <c r="D42" s="16"/>
      <c r="E42" s="16"/>
      <c r="F42" s="16"/>
      <c r="G42" s="17"/>
    </row>
    <row r="43" spans="1:9">
      <c r="A43" s="17" t="s">
        <v>92</v>
      </c>
      <c r="B43" s="16"/>
      <c r="C43" s="16"/>
      <c r="D43" s="16"/>
      <c r="E43" s="16"/>
      <c r="F43" s="16"/>
      <c r="G43" s="17"/>
    </row>
    <row r="44" spans="1:9">
      <c r="B44" s="14"/>
      <c r="C44" s="14"/>
      <c r="D44" s="14"/>
      <c r="E44" s="14"/>
      <c r="F44" s="14"/>
    </row>
  </sheetData>
  <pageMargins left="0.7" right="0.7" top="0.75" bottom="0.75" header="0.3" footer="0.3"/>
  <pageSetup orientation="portrait" r:id="rId1"/>
  <ignoredErrors>
    <ignoredError sqref="G7:G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2010</vt:lpstr>
      <vt:lpstr>2015</vt:lpstr>
      <vt:lpstr>2020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2018-06-18T22:31:37Z</dcterms:created>
  <dcterms:modified xsi:type="dcterms:W3CDTF">2022-01-06T19:43:18Z</dcterms:modified>
</cp:coreProperties>
</file>